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  <sheet name="ОБЖ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<sst xmlns="http://schemas.openxmlformats.org/spreadsheetml/2006/main" count="275" uniqueCount="109">
  <si>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</si>
  <si>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</si>
  <si>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</si>
  <si>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</si>
  <si>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</si>
  <si>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</si>
  <si>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</si>
  <si>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</si>
  <si>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</si>
  <si>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</si>
  <si>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</si>
  <si>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</si>
  <si>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</si>
  <si>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</si>
  <si>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 xml:space="preserve">Колхозный </t>
  </si>
  <si>
    <t>01.09.2013 г.</t>
  </si>
  <si>
    <t xml:space="preserve">Ремонт жилья </t>
  </si>
  <si>
    <t>Капремонт</t>
  </si>
  <si>
    <t>Доп.статья</t>
  </si>
  <si>
    <t xml:space="preserve">Ремонт жилья:субабоненты </t>
  </si>
  <si>
    <t>Узлы учета: 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</si>
  <si>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</si>
  <si>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</si>
  <si>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</si>
  <si>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</si>
  <si>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</si>
  <si>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</si>
  <si>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</si>
  <si>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</si>
  <si>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</si>
  <si>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</si>
  <si>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</si>
  <si>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</si>
  <si>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</si>
  <si>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</si>
  <si>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ОБЖ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</si>
  <si>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</si>
  <si>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</si>
  <si>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</si>
  <si>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</si>
  <si>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</si>
  <si>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ИТОГО ПО ДОМУ</t>
  </si>
  <si>
    <t>Февраль 2015 г.</t>
  </si>
  <si>
    <t>№</t>
  </si>
  <si>
    <t xml:space="preserve">вид работ </t>
  </si>
  <si>
    <t>адрес</t>
  </si>
  <si>
    <t>место проведения работ</t>
  </si>
  <si>
    <t>сумма</t>
  </si>
  <si>
    <t>Смена трубопровода ЦО ф 20,25 мм</t>
  </si>
  <si>
    <t>Колхозный 2</t>
  </si>
  <si>
    <t>кв. 50,54,58,62,66</t>
  </si>
  <si>
    <t>Апрель 2015 г.</t>
  </si>
  <si>
    <t>Смена трубопровода ЦК ф 50,110 мм</t>
  </si>
  <si>
    <t>кв. 61,65,53,57,49</t>
  </si>
  <si>
    <t>Июнь 2015 г.</t>
  </si>
  <si>
    <t>Обрамление ступеней уголком</t>
  </si>
  <si>
    <t>Подъезды № 1,2,3</t>
  </si>
  <si>
    <t>Ремонт ступеней</t>
  </si>
  <si>
    <t>Подъезды № 1,2,3,4</t>
  </si>
  <si>
    <t>Подготовка к опрессовке внутренней системы ЦО: смена трубопровода ф 25 мм</t>
  </si>
  <si>
    <t>Июль 2015 г.</t>
  </si>
  <si>
    <t>Благоустройство детской площадки</t>
  </si>
  <si>
    <t>Установка перил у входа в подъезды</t>
  </si>
  <si>
    <t>Август 2015 г.</t>
  </si>
  <si>
    <t>Изготовление и установка лавочек</t>
  </si>
  <si>
    <t>Ремонт цоколя с окраской</t>
  </si>
  <si>
    <t>перенос в статью ОБЖ</t>
  </si>
  <si>
    <t>ремонт этажных электрощитков</t>
  </si>
  <si>
    <t>Под 1-4</t>
  </si>
  <si>
    <t>Ноябрь 2015 г.</t>
  </si>
  <si>
    <t>Ремонт мягкой кровли</t>
  </si>
  <si>
    <t>Декабрь 2015 г.</t>
  </si>
  <si>
    <t>Ремонт электроосвещения, установка детектора движения, светодиодных светильников</t>
  </si>
  <si>
    <t>Ремонт штукатурки козырьков (входы в подъезды)</t>
  </si>
  <si>
    <t>Подъезды № 1-4</t>
  </si>
  <si>
    <t>Ремонт штукатурки вентканалов, цементная стяжка плит перекрытия каналов</t>
  </si>
  <si>
    <t>ИТОГО</t>
  </si>
  <si>
    <t>Январь 2015 г.</t>
  </si>
  <si>
    <t>Ремонт и прочистка дымохода</t>
  </si>
  <si>
    <t>кв. 8,9</t>
  </si>
  <si>
    <t>Приобретение саженцев</t>
  </si>
  <si>
    <t>Закрытие отопительного периода: слив воды из системы</t>
  </si>
  <si>
    <t>Доставка и подсыпка грунта</t>
  </si>
  <si>
    <t>Опрессовка внутренней системы ЦО</t>
  </si>
  <si>
    <t>Укрепление качели на детской площадке</t>
  </si>
  <si>
    <t>Окраска металлических поручней</t>
  </si>
  <si>
    <t>Сентябрь 2015 г.</t>
  </si>
  <si>
    <t>Слив воды из системы ЦО</t>
  </si>
  <si>
    <t>Подготовка к запуску системы ЦО: промывка системы</t>
  </si>
  <si>
    <t>Октябрь 2015 г.</t>
  </si>
  <si>
    <t>Формовочная обрезка ветвей дерева с вывозом</t>
  </si>
  <si>
    <t>Очистка водосточных желобов от мусора</t>
  </si>
  <si>
    <t>первичное обследование, прочистка вентканалов и дымоходов</t>
  </si>
  <si>
    <t xml:space="preserve">Колхозный 2 </t>
  </si>
  <si>
    <t>кв.2,3,5,-9,12,14,15-17,19,24-27,29,32-34,42,44,46,48,51-53,56,57,53,60,62-67</t>
  </si>
  <si>
    <t>Первичное обследование вентканалов и прочистка</t>
  </si>
  <si>
    <t>кв. 1,2,3,4,6,7,8,9,10,11,13,14,16,17,18,19,20,21,22,24,25,26,27,30,33,34,36,37,38,39,41,42,43,44,46,47,48,50,52,53,54,55,56,57,58,59,60,61,62,63,64,65,66,67,68</t>
  </si>
  <si>
    <t>Прочистка вентканалов и дымоходов</t>
  </si>
  <si>
    <t>кв. 5,15,32,29,51 (кв. 6,9 - установка воздушных клапанов)</t>
  </si>
  <si>
    <t>Т/о УУТЭ ЦО</t>
  </si>
  <si>
    <t>Установка стекол в подъездах</t>
  </si>
  <si>
    <t>ВСЕГО</t>
  </si>
  <si>
    <t xml:space="preserve">№ п/п </t>
  </si>
  <si>
    <t xml:space="preserve">Наименование работ </t>
  </si>
  <si>
    <t>Стоимость , руб</t>
  </si>
  <si>
    <t>кадастровый паспорт</t>
  </si>
  <si>
    <t xml:space="preserve">ВСЕГО </t>
  </si>
  <si>
    <t>2014 г</t>
  </si>
  <si>
    <t>Январь 2015 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</si>
</sst>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9" fillId="5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 wrapText="1"/>
    </xf>
    <xf numFmtId="164" fontId="11" fillId="6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justify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0" fillId="7" borderId="0" xfId="0" applyFill="1" applyAlignment="1">
      <alignment/>
    </xf>
    <xf numFmtId="164" fontId="13" fillId="7" borderId="0" xfId="0" applyFont="1" applyFill="1" applyAlignment="1">
      <alignment horizontal="center"/>
    </xf>
    <xf numFmtId="164" fontId="5" fillId="7" borderId="0" xfId="0" applyFont="1" applyFill="1" applyAlignment="1">
      <alignment horizontal="center"/>
    </xf>
    <xf numFmtId="164" fontId="0" fillId="7" borderId="1" xfId="0" applyFill="1" applyBorder="1" applyAlignment="1">
      <alignment/>
    </xf>
    <xf numFmtId="164" fontId="5" fillId="7" borderId="1" xfId="0" applyFont="1" applyFill="1" applyBorder="1" applyAlignment="1">
      <alignment horizontal="center"/>
    </xf>
    <xf numFmtId="164" fontId="0" fillId="8" borderId="1" xfId="0" applyFill="1" applyBorder="1" applyAlignment="1">
      <alignment/>
    </xf>
    <xf numFmtId="164" fontId="5" fillId="8" borderId="1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13" fillId="6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justify"/>
    </xf>
    <xf numFmtId="164" fontId="15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0" fillId="6" borderId="0" xfId="0" applyFill="1" applyAlignment="1">
      <alignment/>
    </xf>
    <xf numFmtId="164" fontId="3" fillId="6" borderId="0" xfId="0" applyFont="1" applyFill="1" applyAlignment="1">
      <alignment horizontal="center"/>
    </xf>
    <xf numFmtId="164" fontId="5" fillId="6" borderId="0" xfId="0" applyFont="1" applyFill="1" applyAlignment="1">
      <alignment/>
    </xf>
    <xf numFmtId="164" fontId="3" fillId="5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2" fillId="9" borderId="1" xfId="0" applyFont="1" applyFill="1" applyBorder="1" applyAlignment="1">
      <alignment horizontal="center"/>
    </xf>
    <xf numFmtId="164" fontId="3" fillId="9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79">
          <cell r="E1979">
            <v>12789.47</v>
          </cell>
          <cell r="F1979">
            <v>-85340.56</v>
          </cell>
          <cell r="G1979">
            <v>248871.80000000002</v>
          </cell>
          <cell r="H1979">
            <v>232964.34999999998</v>
          </cell>
          <cell r="I1979">
            <v>192732.68999999997</v>
          </cell>
          <cell r="J1979">
            <v>-45108.899999999994</v>
          </cell>
          <cell r="K1979">
            <v>28696.920000000042</v>
          </cell>
        </row>
        <row r="1980">
          <cell r="E1980">
            <v>0</v>
          </cell>
          <cell r="F1980">
            <v>-5229.49</v>
          </cell>
          <cell r="G1980">
            <v>0</v>
          </cell>
          <cell r="H1980">
            <v>0</v>
          </cell>
          <cell r="I1980">
            <v>0</v>
          </cell>
          <cell r="J1980">
            <v>-5229.49</v>
          </cell>
          <cell r="K1980">
            <v>0</v>
          </cell>
        </row>
        <row r="1981">
          <cell r="E1981">
            <v>0</v>
          </cell>
          <cell r="F1981">
            <v>1120</v>
          </cell>
          <cell r="G1981">
            <v>1920</v>
          </cell>
          <cell r="H1981">
            <v>1920</v>
          </cell>
          <cell r="I1981">
            <v>0</v>
          </cell>
          <cell r="J1981">
            <v>3040</v>
          </cell>
          <cell r="K1981">
            <v>0</v>
          </cell>
        </row>
        <row r="1982">
          <cell r="E1982">
            <v>0</v>
          </cell>
          <cell r="F1982">
            <v>21720.16</v>
          </cell>
          <cell r="G1982">
            <v>16290.12</v>
          </cell>
          <cell r="H1982">
            <v>14932.61</v>
          </cell>
          <cell r="I1982">
            <v>0</v>
          </cell>
          <cell r="J1982">
            <v>36652.770000000004</v>
          </cell>
          <cell r="K1982">
            <v>1357.5100000000002</v>
          </cell>
        </row>
        <row r="1983">
          <cell r="E1983">
            <v>0</v>
          </cell>
          <cell r="F1983">
            <v>0</v>
          </cell>
          <cell r="G1983">
            <v>0</v>
          </cell>
          <cell r="H1983">
            <v>8475.67</v>
          </cell>
          <cell r="I1983">
            <v>0</v>
          </cell>
          <cell r="J1983">
            <v>8475.67</v>
          </cell>
          <cell r="K1983">
            <v>0</v>
          </cell>
        </row>
        <row r="1984"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6">
          <cell r="E1986">
            <v>5054.91</v>
          </cell>
          <cell r="F1986">
            <v>7681.319999999999</v>
          </cell>
          <cell r="G1986">
            <v>134841.28</v>
          </cell>
          <cell r="H1986">
            <v>126212.07</v>
          </cell>
          <cell r="I1986">
            <v>48801.45</v>
          </cell>
          <cell r="J1986">
            <v>85091.94</v>
          </cell>
          <cell r="K1986">
            <v>13684.119999999997</v>
          </cell>
        </row>
        <row r="1987">
          <cell r="E1987">
            <v>4556.84</v>
          </cell>
          <cell r="F1987">
            <v>-4556.84</v>
          </cell>
          <cell r="G1987">
            <v>65917.59</v>
          </cell>
          <cell r="H1987">
            <v>61645.32</v>
          </cell>
          <cell r="I1987">
            <v>65917.59</v>
          </cell>
          <cell r="J1987">
            <v>-8829.11</v>
          </cell>
          <cell r="K1987">
            <v>8829.110000000008</v>
          </cell>
        </row>
        <row r="1988">
          <cell r="E1988">
            <v>303.74</v>
          </cell>
          <cell r="F1988">
            <v>-35903.53</v>
          </cell>
          <cell r="G1988">
            <v>22829.399999999994</v>
          </cell>
          <cell r="H1988">
            <v>21382.7</v>
          </cell>
          <cell r="I1988">
            <v>-41462.3</v>
          </cell>
          <cell r="J1988">
            <v>26941.470000000005</v>
          </cell>
          <cell r="K1988">
            <v>1750.439999999995</v>
          </cell>
        </row>
        <row r="1989"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2674.24</v>
          </cell>
          <cell r="J1989">
            <v>-2674.24</v>
          </cell>
          <cell r="K1989">
            <v>0</v>
          </cell>
        </row>
        <row r="1990">
          <cell r="E1990">
            <v>309.86</v>
          </cell>
          <cell r="F1990">
            <v>5669.71</v>
          </cell>
          <cell r="G1990">
            <v>4482.28</v>
          </cell>
          <cell r="H1990">
            <v>4191.76</v>
          </cell>
          <cell r="I1990">
            <v>0</v>
          </cell>
          <cell r="J1990">
            <v>9861.47</v>
          </cell>
          <cell r="K1990">
            <v>600.3799999999991</v>
          </cell>
        </row>
        <row r="1991">
          <cell r="E1991">
            <v>9.1</v>
          </cell>
          <cell r="F1991">
            <v>166.81</v>
          </cell>
          <cell r="G1991">
            <v>131.84999999999997</v>
          </cell>
          <cell r="H1991">
            <v>123.31</v>
          </cell>
          <cell r="I1991">
            <v>0</v>
          </cell>
          <cell r="J1991">
            <v>290.12</v>
          </cell>
          <cell r="K1991">
            <v>17.639999999999972</v>
          </cell>
        </row>
        <row r="1992">
          <cell r="E1992">
            <v>2217.65</v>
          </cell>
          <cell r="F1992">
            <v>-2217.65</v>
          </cell>
          <cell r="G1992">
            <v>32080.009999999995</v>
          </cell>
          <cell r="H1992">
            <v>30000.72</v>
          </cell>
          <cell r="I1992">
            <v>32080.009999999995</v>
          </cell>
          <cell r="J1992">
            <v>-4296.939999999995</v>
          </cell>
          <cell r="K1992">
            <v>4296.939999999995</v>
          </cell>
        </row>
        <row r="1993">
          <cell r="E1993">
            <v>1063.29</v>
          </cell>
          <cell r="F1993">
            <v>-17539.2</v>
          </cell>
          <cell r="G1993">
            <v>15380.699999999997</v>
          </cell>
          <cell r="H1993">
            <v>14383.830000000002</v>
          </cell>
          <cell r="I1993">
            <v>38909.45992</v>
          </cell>
          <cell r="J1993">
            <v>-42064.829920000004</v>
          </cell>
          <cell r="K1993">
            <v>2060.1599999999958</v>
          </cell>
        </row>
        <row r="1994">
          <cell r="E1994">
            <v>276.45</v>
          </cell>
          <cell r="F1994">
            <v>-45185.35</v>
          </cell>
          <cell r="G1994">
            <v>3998.86</v>
          </cell>
          <cell r="H1994">
            <v>3739.66</v>
          </cell>
          <cell r="I1994">
            <v>8475.380000000001</v>
          </cell>
          <cell r="J1994">
            <v>-49921.06999999999</v>
          </cell>
          <cell r="K1994">
            <v>535.6500000000001</v>
          </cell>
        </row>
        <row r="1996">
          <cell r="E1996">
            <v>8050.43</v>
          </cell>
          <cell r="F1996">
            <v>-8050.43</v>
          </cell>
          <cell r="G1996">
            <v>106194.48000000003</v>
          </cell>
          <cell r="H1996">
            <v>101285.33</v>
          </cell>
          <cell r="I1996">
            <v>106194.48000000003</v>
          </cell>
          <cell r="J1996">
            <v>-12959.58000000003</v>
          </cell>
          <cell r="K1996">
            <v>12959.58000000003</v>
          </cell>
        </row>
        <row r="1997">
          <cell r="E1997">
            <v>0</v>
          </cell>
          <cell r="F1997">
            <v>0</v>
          </cell>
          <cell r="G1997">
            <v>72332.02000000002</v>
          </cell>
          <cell r="H1997">
            <v>67605.85</v>
          </cell>
          <cell r="I1997">
            <v>72332.02000000002</v>
          </cell>
          <cell r="J1997">
            <v>-4726.170000000013</v>
          </cell>
          <cell r="K1997">
            <v>4726.170000000013</v>
          </cell>
        </row>
        <row r="1998">
          <cell r="E1998">
            <v>8553.12</v>
          </cell>
          <cell r="F1998">
            <v>111731.88</v>
          </cell>
          <cell r="G1998">
            <v>9999</v>
          </cell>
          <cell r="H1998">
            <v>16375.09</v>
          </cell>
          <cell r="I1998">
            <v>103379.35</v>
          </cell>
          <cell r="J1998">
            <v>24727.619999999995</v>
          </cell>
          <cell r="K1998">
            <v>2177.0300000000025</v>
          </cell>
        </row>
        <row r="1999">
          <cell r="E1999">
            <v>216.06</v>
          </cell>
          <cell r="F1999">
            <v>0</v>
          </cell>
          <cell r="G1999">
            <v>12021.839999999997</v>
          </cell>
          <cell r="H1999">
            <v>11341.36</v>
          </cell>
          <cell r="I1999">
            <v>11341.36</v>
          </cell>
          <cell r="J1999">
            <v>0</v>
          </cell>
          <cell r="K1999">
            <v>896.5399999999954</v>
          </cell>
        </row>
        <row r="2000">
          <cell r="E2000">
            <v>5362.94</v>
          </cell>
          <cell r="F2000">
            <v>7535.14</v>
          </cell>
          <cell r="G2000">
            <v>85811.15999999999</v>
          </cell>
          <cell r="H2000">
            <v>81029.20999999999</v>
          </cell>
          <cell r="I2000">
            <v>76137.59999999999</v>
          </cell>
          <cell r="J2000">
            <v>12426.750000000007</v>
          </cell>
          <cell r="K2000">
            <v>10144.889999999994</v>
          </cell>
        </row>
        <row r="2001">
          <cell r="E2001">
            <v>7594.61</v>
          </cell>
          <cell r="F2001">
            <v>-7594.61</v>
          </cell>
          <cell r="G2001">
            <v>109855.56</v>
          </cell>
          <cell r="H2001">
            <v>104418.20000000001</v>
          </cell>
          <cell r="I2001">
            <v>109855.56</v>
          </cell>
          <cell r="J2001">
            <v>-13031.969999999996</v>
          </cell>
          <cell r="K2001">
            <v>13031.969999999996</v>
          </cell>
        </row>
        <row r="2002">
          <cell r="E2002">
            <v>5923.95</v>
          </cell>
          <cell r="F2002">
            <v>-5923.95</v>
          </cell>
          <cell r="G2002">
            <v>90096.48</v>
          </cell>
          <cell r="H2002">
            <v>85409.39</v>
          </cell>
          <cell r="I2002">
            <v>90096.48</v>
          </cell>
          <cell r="J2002">
            <v>-10611.039999999994</v>
          </cell>
          <cell r="K2002">
            <v>10611.039999999994</v>
          </cell>
        </row>
        <row r="2003">
          <cell r="E2003">
            <v>30203.76</v>
          </cell>
          <cell r="F2003">
            <v>61000.34</v>
          </cell>
          <cell r="G2003">
            <v>192941.69</v>
          </cell>
          <cell r="H2003">
            <v>214566.51</v>
          </cell>
          <cell r="I2003">
            <v>289523.21</v>
          </cell>
          <cell r="J2003">
            <v>-13956.360000000044</v>
          </cell>
          <cell r="K2003">
            <v>8578.940000000002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 topLeftCell="A1">
      <selection activeCell="I13" sqref="I13"/>
    </sheetView>
  </sheetViews>
  <sheetFormatPr defaultColWidth="12.57421875" defaultRowHeight="12.75"/>
  <cols>
    <col min="1" max="1" width="6.7109375" style="0" customWidth="1"/>
    <col min="2" max="2" width="15.28125" style="0" customWidth="1"/>
    <col min="3" max="3" width="6.421875" style="0" customWidth="1"/>
    <col min="4" max="4" width="34.7109375" style="0" customWidth="1"/>
    <col min="5" max="5" width="15.57421875" style="0" customWidth="1"/>
    <col min="6" max="6" width="16.8515625" style="0" customWidth="1"/>
    <col min="7" max="7" width="14.8515625" style="0" customWidth="1"/>
    <col min="8" max="8" width="12.7109375" style="0" customWidth="1"/>
    <col min="9" max="9" width="17.00390625" style="0" customWidth="1"/>
    <col min="10" max="10" width="15.28125" style="0" customWidth="1"/>
    <col min="11" max="11" width="16.28125" style="0" customWidth="1"/>
    <col min="12" max="12" width="10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6.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9" t="s">
        <v>8</v>
      </c>
      <c r="J3" s="8" t="s">
        <v>9</v>
      </c>
      <c r="K3" s="10" t="s">
        <v>10</v>
      </c>
      <c r="L3" s="11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11"/>
    </row>
    <row r="5" spans="1:12" ht="12.75">
      <c r="A5" s="12"/>
      <c r="B5" s="13" t="s">
        <v>14</v>
      </c>
      <c r="C5" s="14">
        <v>2</v>
      </c>
      <c r="D5" s="12"/>
      <c r="E5" s="12"/>
      <c r="F5" s="12"/>
      <c r="G5" s="12"/>
      <c r="H5" s="12"/>
      <c r="I5" s="12"/>
      <c r="J5" s="12"/>
      <c r="K5" s="12"/>
      <c r="L5" s="15" t="s">
        <v>15</v>
      </c>
    </row>
    <row r="6" spans="1:12" ht="12.75">
      <c r="A6" s="16">
        <v>2</v>
      </c>
      <c r="B6" s="17"/>
      <c r="C6" s="17"/>
      <c r="D6" s="17" t="s">
        <v>16</v>
      </c>
      <c r="E6" s="18">
        <f>'[1]Лицевые счета домов свод'!E1979</f>
        <v>12789.47</v>
      </c>
      <c r="F6" s="18">
        <f>'[1]Лицевые счета домов свод'!F1979</f>
        <v>-85340.56</v>
      </c>
      <c r="G6" s="18">
        <f>'[1]Лицевые счета домов свод'!G1979</f>
        <v>248871.80000000002</v>
      </c>
      <c r="H6" s="18">
        <f>'[1]Лицевые счета домов свод'!H1979</f>
        <v>232964.34999999998</v>
      </c>
      <c r="I6" s="18">
        <f>'[1]Лицевые счета домов свод'!I1979</f>
        <v>192732.68999999997</v>
      </c>
      <c r="J6" s="18">
        <f>'[1]Лицевые счета домов свод'!J1979</f>
        <v>-45108.899999999994</v>
      </c>
      <c r="K6" s="18">
        <f>'[1]Лицевые счета домов свод'!K1979</f>
        <v>28696.920000000042</v>
      </c>
      <c r="L6" s="19"/>
    </row>
    <row r="7" spans="1:12" ht="12.75">
      <c r="A7" s="17"/>
      <c r="B7" s="17"/>
      <c r="C7" s="17"/>
      <c r="D7" s="17" t="s">
        <v>17</v>
      </c>
      <c r="E7" s="18">
        <f>'[1]Лицевые счета домов свод'!E1980</f>
        <v>0</v>
      </c>
      <c r="F7" s="18">
        <f>'[1]Лицевые счета домов свод'!F1980</f>
        <v>-5229.49</v>
      </c>
      <c r="G7" s="18">
        <f>'[1]Лицевые счета домов свод'!G1980</f>
        <v>0</v>
      </c>
      <c r="H7" s="18">
        <f>'[1]Лицевые счета домов свод'!H1980</f>
        <v>0</v>
      </c>
      <c r="I7" s="18">
        <f>'[1]Лицевые счета домов свод'!I1980</f>
        <v>0</v>
      </c>
      <c r="J7" s="18">
        <f>'[1]Лицевые счета домов свод'!J1980</f>
        <v>-5229.49</v>
      </c>
      <c r="K7" s="18">
        <f>'[1]Лицевые счета домов свод'!K1980</f>
        <v>0</v>
      </c>
      <c r="L7" s="19"/>
    </row>
    <row r="8" spans="1:12" ht="12.75">
      <c r="A8" s="17"/>
      <c r="B8" s="17"/>
      <c r="C8" s="17"/>
      <c r="D8" s="17" t="s">
        <v>18</v>
      </c>
      <c r="E8" s="18">
        <f>'[1]Лицевые счета домов свод'!E1981</f>
        <v>0</v>
      </c>
      <c r="F8" s="18">
        <f>'[1]Лицевые счета домов свод'!F1981</f>
        <v>1120</v>
      </c>
      <c r="G8" s="18">
        <f>'[1]Лицевые счета домов свод'!G1981</f>
        <v>1920</v>
      </c>
      <c r="H8" s="18">
        <f>'[1]Лицевые счета домов свод'!H1981</f>
        <v>1920</v>
      </c>
      <c r="I8" s="18">
        <f>'[1]Лицевые счета домов свод'!I1981</f>
        <v>0</v>
      </c>
      <c r="J8" s="18">
        <f>'[1]Лицевые счета домов свод'!J1981</f>
        <v>3040</v>
      </c>
      <c r="K8" s="18">
        <f>'[1]Лицевые счета домов свод'!K1981</f>
        <v>0</v>
      </c>
      <c r="L8" s="19"/>
    </row>
    <row r="9" spans="1:12" ht="12.75">
      <c r="A9" s="17"/>
      <c r="B9" s="17"/>
      <c r="C9" s="17"/>
      <c r="D9" s="17" t="s">
        <v>19</v>
      </c>
      <c r="E9" s="18">
        <f>'[1]Лицевые счета домов свод'!E1982</f>
        <v>0</v>
      </c>
      <c r="F9" s="18">
        <f>'[1]Лицевые счета домов свод'!F1982</f>
        <v>21720.16</v>
      </c>
      <c r="G9" s="18">
        <f>'[1]Лицевые счета домов свод'!G1982</f>
        <v>16290.12</v>
      </c>
      <c r="H9" s="18">
        <f>'[1]Лицевые счета домов свод'!H1982</f>
        <v>14932.61</v>
      </c>
      <c r="I9" s="18">
        <f>'[1]Лицевые счета домов свод'!I1982</f>
        <v>0</v>
      </c>
      <c r="J9" s="18">
        <f>'[1]Лицевые счета домов свод'!J1982</f>
        <v>36652.770000000004</v>
      </c>
      <c r="K9" s="18">
        <f>'[1]Лицевые счета домов свод'!K1982</f>
        <v>1357.5100000000002</v>
      </c>
      <c r="L9" s="19"/>
    </row>
    <row r="10" spans="1:12" ht="12.75">
      <c r="A10" s="17"/>
      <c r="B10" s="17"/>
      <c r="C10" s="17"/>
      <c r="D10" s="17" t="s">
        <v>20</v>
      </c>
      <c r="E10" s="18">
        <f>'[1]Лицевые счета домов свод'!E1983</f>
        <v>0</v>
      </c>
      <c r="F10" s="18">
        <f>'[1]Лицевые счета домов свод'!F1983</f>
        <v>0</v>
      </c>
      <c r="G10" s="18">
        <f>'[1]Лицевые счета домов свод'!G1983</f>
        <v>0</v>
      </c>
      <c r="H10" s="18">
        <f>'[1]Лицевые счета домов свод'!H1983</f>
        <v>8475.67</v>
      </c>
      <c r="I10" s="18">
        <f>'[1]Лицевые счета домов свод'!I1983</f>
        <v>0</v>
      </c>
      <c r="J10" s="18">
        <f>'[1]Лицевые счета домов свод'!J1983</f>
        <v>8475.67</v>
      </c>
      <c r="K10" s="18">
        <f>'[1]Лицевые счета домов свод'!K1983</f>
        <v>0</v>
      </c>
      <c r="L10" s="19"/>
    </row>
    <row r="11" spans="1:12" ht="12.75">
      <c r="A11" s="17"/>
      <c r="B11" s="17"/>
      <c r="C11" s="17"/>
      <c r="D11" s="17" t="s">
        <v>21</v>
      </c>
      <c r="E11" s="18">
        <f>'[1]Лицевые счета домов свод'!E1984</f>
        <v>0</v>
      </c>
      <c r="F11" s="18">
        <f>'[1]Лицевые счета домов свод'!F1984</f>
        <v>0</v>
      </c>
      <c r="G11" s="18">
        <f>'[1]Лицевые счета домов свод'!G1984</f>
        <v>0</v>
      </c>
      <c r="H11" s="18">
        <f>'[1]Лицевые счета домов свод'!H1984</f>
        <v>0</v>
      </c>
      <c r="I11" s="18">
        <f>'[1]Лицевые счета домов свод'!I1984</f>
        <v>0</v>
      </c>
      <c r="J11" s="18">
        <f>'[1]Лицевые счета домов свод'!J1984</f>
        <v>0</v>
      </c>
      <c r="K11" s="18">
        <f>'[1]Лицевые счета домов свод'!K1984</f>
        <v>0</v>
      </c>
      <c r="L11" s="19"/>
    </row>
    <row r="12" spans="1:12" ht="12.75">
      <c r="A12" s="17"/>
      <c r="B12" s="17"/>
      <c r="C12" s="17"/>
      <c r="D12" s="20" t="s">
        <v>22</v>
      </c>
      <c r="E12" s="20">
        <f>SUM(E6:E11)</f>
        <v>12789.47</v>
      </c>
      <c r="F12" s="20">
        <f>SUM(F6:F11)</f>
        <v>-67729.89</v>
      </c>
      <c r="G12" s="20">
        <f>SUM(G6:G11)</f>
        <v>267081.92000000004</v>
      </c>
      <c r="H12" s="20">
        <f>SUM(H6:H11)</f>
        <v>258292.62999999998</v>
      </c>
      <c r="I12" s="20">
        <f>SUM(I6:I11)</f>
        <v>192732.68999999997</v>
      </c>
      <c r="J12" s="20">
        <f>SUM(J6:J11)</f>
        <v>-2169.94999999999</v>
      </c>
      <c r="K12" s="20">
        <f>SUM(K6:K11)</f>
        <v>30054.430000000044</v>
      </c>
      <c r="L12" s="21"/>
    </row>
    <row r="13" spans="1:12" ht="12.75">
      <c r="A13" s="17"/>
      <c r="B13" s="17"/>
      <c r="C13" s="17"/>
      <c r="D13" s="22" t="s">
        <v>23</v>
      </c>
      <c r="E13" s="18">
        <f>'[1]Лицевые счета домов свод'!E1986</f>
        <v>5054.91</v>
      </c>
      <c r="F13" s="18">
        <f>'[1]Лицевые счета домов свод'!F1986</f>
        <v>7681.319999999999</v>
      </c>
      <c r="G13" s="18">
        <f>'[1]Лицевые счета домов свод'!G1986</f>
        <v>134841.28</v>
      </c>
      <c r="H13" s="18">
        <f>'[1]Лицевые счета домов свод'!H1986</f>
        <v>126212.07</v>
      </c>
      <c r="I13" s="18">
        <f>'[1]Лицевые счета домов свод'!I1986</f>
        <v>48801.45</v>
      </c>
      <c r="J13" s="18">
        <f>'[1]Лицевые счета домов свод'!J1986</f>
        <v>85091.94</v>
      </c>
      <c r="K13" s="18">
        <f>'[1]Лицевые счета домов свод'!K1986</f>
        <v>13684.119999999997</v>
      </c>
      <c r="L13" s="19"/>
    </row>
    <row r="14" spans="1:12" ht="12.75">
      <c r="A14" s="17"/>
      <c r="B14" s="17"/>
      <c r="C14" s="17"/>
      <c r="D14" s="22" t="s">
        <v>24</v>
      </c>
      <c r="E14" s="18">
        <f>'[1]Лицевые счета домов свод'!E1987</f>
        <v>4556.84</v>
      </c>
      <c r="F14" s="18">
        <f>'[1]Лицевые счета домов свод'!F1987</f>
        <v>-4556.84</v>
      </c>
      <c r="G14" s="18">
        <f>'[1]Лицевые счета домов свод'!G1987</f>
        <v>65917.59</v>
      </c>
      <c r="H14" s="18">
        <f>'[1]Лицевые счета домов свод'!H1987</f>
        <v>61645.32</v>
      </c>
      <c r="I14" s="18">
        <f>'[1]Лицевые счета домов свод'!I1987</f>
        <v>65917.59</v>
      </c>
      <c r="J14" s="18">
        <f>'[1]Лицевые счета домов свод'!J1987</f>
        <v>-8829.11</v>
      </c>
      <c r="K14" s="18">
        <f>'[1]Лицевые счета домов свод'!K1987</f>
        <v>8829.110000000008</v>
      </c>
      <c r="L14" s="19"/>
    </row>
    <row r="15" spans="1:12" ht="12.75">
      <c r="A15" s="17"/>
      <c r="B15" s="17"/>
      <c r="C15" s="17"/>
      <c r="D15" s="22" t="s">
        <v>25</v>
      </c>
      <c r="E15" s="18">
        <f>'[1]Лицевые счета домов свод'!E1988</f>
        <v>303.74</v>
      </c>
      <c r="F15" s="18">
        <f>'[1]Лицевые счета домов свод'!F1988</f>
        <v>-35903.53</v>
      </c>
      <c r="G15" s="18">
        <f>'[1]Лицевые счета домов свод'!G1988</f>
        <v>22829.399999999994</v>
      </c>
      <c r="H15" s="18">
        <f>'[1]Лицевые счета домов свод'!H1988</f>
        <v>21382.7</v>
      </c>
      <c r="I15" s="18">
        <f>'[1]Лицевые счета домов свод'!I1988</f>
        <v>-41462.3</v>
      </c>
      <c r="J15" s="18">
        <f>'[1]Лицевые счета домов свод'!J1988</f>
        <v>26941.470000000005</v>
      </c>
      <c r="K15" s="18">
        <f>'[1]Лицевые счета домов свод'!K1988</f>
        <v>1750.439999999995</v>
      </c>
      <c r="L15" s="19"/>
    </row>
    <row r="16" spans="1:12" ht="12.75">
      <c r="A16" s="17"/>
      <c r="B16" s="17"/>
      <c r="C16" s="17"/>
      <c r="D16" s="22" t="s">
        <v>26</v>
      </c>
      <c r="E16" s="18">
        <f>'[1]Лицевые счета домов свод'!E1989</f>
        <v>0</v>
      </c>
      <c r="F16" s="18">
        <f>'[1]Лицевые счета домов свод'!F1989</f>
        <v>0</v>
      </c>
      <c r="G16" s="18">
        <f>'[1]Лицевые счета домов свод'!G1989</f>
        <v>0</v>
      </c>
      <c r="H16" s="18">
        <f>'[1]Лицевые счета домов свод'!H1989</f>
        <v>0</v>
      </c>
      <c r="I16" s="18">
        <f>'[1]Лицевые счета домов свод'!I1989</f>
        <v>2674.24</v>
      </c>
      <c r="J16" s="18">
        <f>'[1]Лицевые счета домов свод'!J1989</f>
        <v>-2674.24</v>
      </c>
      <c r="K16" s="18">
        <f>'[1]Лицевые счета домов свод'!K1989</f>
        <v>0</v>
      </c>
      <c r="L16" s="19"/>
    </row>
    <row r="17" spans="1:12" ht="12.75">
      <c r="A17" s="17"/>
      <c r="B17" s="17"/>
      <c r="C17" s="17"/>
      <c r="D17" s="17" t="s">
        <v>27</v>
      </c>
      <c r="E17" s="18">
        <f>'[1]Лицевые счета домов свод'!E1990</f>
        <v>309.86</v>
      </c>
      <c r="F17" s="18">
        <f>'[1]Лицевые счета домов свод'!F1990</f>
        <v>5669.71</v>
      </c>
      <c r="G17" s="18">
        <f>'[1]Лицевые счета домов свод'!G1990</f>
        <v>4482.28</v>
      </c>
      <c r="H17" s="18">
        <f>'[1]Лицевые счета домов свод'!H1990</f>
        <v>4191.76</v>
      </c>
      <c r="I17" s="18">
        <f>'[1]Лицевые счета домов свод'!I1990</f>
        <v>0</v>
      </c>
      <c r="J17" s="18">
        <f>'[1]Лицевые счета домов свод'!J1990</f>
        <v>9861.47</v>
      </c>
      <c r="K17" s="18">
        <f>'[1]Лицевые счета домов свод'!K1990</f>
        <v>600.3799999999991</v>
      </c>
      <c r="L17" s="19"/>
    </row>
    <row r="18" spans="1:12" ht="12.75">
      <c r="A18" s="17"/>
      <c r="B18" s="17"/>
      <c r="C18" s="17"/>
      <c r="D18" s="22" t="s">
        <v>28</v>
      </c>
      <c r="E18" s="18">
        <f>'[1]Лицевые счета домов свод'!E1991</f>
        <v>9.1</v>
      </c>
      <c r="F18" s="18">
        <f>'[1]Лицевые счета домов свод'!F1991</f>
        <v>166.81</v>
      </c>
      <c r="G18" s="18">
        <f>'[1]Лицевые счета домов свод'!G1991</f>
        <v>131.84999999999997</v>
      </c>
      <c r="H18" s="18">
        <f>'[1]Лицевые счета домов свод'!H1991</f>
        <v>123.31</v>
      </c>
      <c r="I18" s="18">
        <f>'[1]Лицевые счета домов свод'!I1991</f>
        <v>0</v>
      </c>
      <c r="J18" s="18">
        <f>'[1]Лицевые счета домов свод'!J1991</f>
        <v>290.12</v>
      </c>
      <c r="K18" s="18">
        <f>'[1]Лицевые счета домов свод'!K1991</f>
        <v>17.639999999999972</v>
      </c>
      <c r="L18" s="19"/>
    </row>
    <row r="19" spans="1:12" ht="12.75">
      <c r="A19" s="17"/>
      <c r="B19" s="17"/>
      <c r="C19" s="17"/>
      <c r="D19" s="22" t="s">
        <v>29</v>
      </c>
      <c r="E19" s="18">
        <f>'[1]Лицевые счета домов свод'!E1992</f>
        <v>2217.65</v>
      </c>
      <c r="F19" s="18">
        <f>'[1]Лицевые счета домов свод'!F1992</f>
        <v>-2217.65</v>
      </c>
      <c r="G19" s="18">
        <f>'[1]Лицевые счета домов свод'!G1992</f>
        <v>32080.009999999995</v>
      </c>
      <c r="H19" s="18">
        <f>'[1]Лицевые счета домов свод'!H1992</f>
        <v>30000.72</v>
      </c>
      <c r="I19" s="18">
        <f>'[1]Лицевые счета домов свод'!I1992</f>
        <v>32080.009999999995</v>
      </c>
      <c r="J19" s="18">
        <f>'[1]Лицевые счета домов свод'!J1992</f>
        <v>-4296.939999999995</v>
      </c>
      <c r="K19" s="18">
        <f>'[1]Лицевые счета домов свод'!K1992</f>
        <v>4296.939999999995</v>
      </c>
      <c r="L19" s="19"/>
    </row>
    <row r="20" spans="1:12" ht="12.75">
      <c r="A20" s="17"/>
      <c r="B20" s="17"/>
      <c r="C20" s="17"/>
      <c r="D20" s="22" t="s">
        <v>30</v>
      </c>
      <c r="E20" s="18">
        <f>'[1]Лицевые счета домов свод'!E1993</f>
        <v>1063.29</v>
      </c>
      <c r="F20" s="18">
        <f>'[1]Лицевые счета домов свод'!F1993</f>
        <v>-17539.2</v>
      </c>
      <c r="G20" s="18">
        <f>'[1]Лицевые счета домов свод'!G1993</f>
        <v>15380.699999999997</v>
      </c>
      <c r="H20" s="18">
        <f>'[1]Лицевые счета домов свод'!H1993</f>
        <v>14383.830000000002</v>
      </c>
      <c r="I20" s="18">
        <f>'[1]Лицевые счета домов свод'!I1993</f>
        <v>38909.45992</v>
      </c>
      <c r="J20" s="18">
        <f>'[1]Лицевые счета домов свод'!J1993</f>
        <v>-42064.829920000004</v>
      </c>
      <c r="K20" s="18">
        <f>'[1]Лицевые счета домов свод'!K1993</f>
        <v>2060.1599999999958</v>
      </c>
      <c r="L20" s="19"/>
    </row>
    <row r="21" spans="1:12" ht="12.75">
      <c r="A21" s="17"/>
      <c r="B21" s="17"/>
      <c r="C21" s="17"/>
      <c r="D21" s="22" t="s">
        <v>31</v>
      </c>
      <c r="E21" s="18">
        <f>'[1]Лицевые счета домов свод'!E1994</f>
        <v>276.45</v>
      </c>
      <c r="F21" s="18">
        <f>'[1]Лицевые счета домов свод'!F1994</f>
        <v>-45185.35</v>
      </c>
      <c r="G21" s="18">
        <f>'[1]Лицевые счета домов свод'!G1994</f>
        <v>3998.86</v>
      </c>
      <c r="H21" s="18">
        <f>'[1]Лицевые счета домов свод'!H1994</f>
        <v>3739.66</v>
      </c>
      <c r="I21" s="18">
        <f>'[1]Лицевые счета домов свод'!I1994</f>
        <v>8475.380000000001</v>
      </c>
      <c r="J21" s="18">
        <f>'[1]Лицевые счета домов свод'!J1994</f>
        <v>-49921.06999999999</v>
      </c>
      <c r="K21" s="18">
        <f>'[1]Лицевые счета домов свод'!K1994</f>
        <v>535.6500000000001</v>
      </c>
      <c r="L21" s="19"/>
    </row>
    <row r="22" spans="1:12" ht="12.75">
      <c r="A22" s="17"/>
      <c r="B22" s="17"/>
      <c r="C22" s="17"/>
      <c r="D22" s="20" t="s">
        <v>32</v>
      </c>
      <c r="E22" s="20">
        <f>SUM(E13:E21)</f>
        <v>13791.84</v>
      </c>
      <c r="F22" s="20">
        <f>SUM(F13:F21)</f>
        <v>-91884.73</v>
      </c>
      <c r="G22" s="20">
        <f>SUM(G13:G21)</f>
        <v>279661.97</v>
      </c>
      <c r="H22" s="20">
        <f>SUM(H13:H21)</f>
        <v>261679.37000000002</v>
      </c>
      <c r="I22" s="23">
        <f>SUM(I13:I21)</f>
        <v>155395.82992</v>
      </c>
      <c r="J22" s="23">
        <f>SUM(J13:J21)</f>
        <v>14398.81008000001</v>
      </c>
      <c r="K22" s="20">
        <f>SUM(K13:K21)</f>
        <v>31774.439999999988</v>
      </c>
      <c r="L22" s="21"/>
    </row>
    <row r="23" spans="1:12" ht="12.75">
      <c r="A23" s="17"/>
      <c r="B23" s="17"/>
      <c r="C23" s="17"/>
      <c r="D23" s="17" t="s">
        <v>33</v>
      </c>
      <c r="E23" s="18">
        <f>'[1]Лицевые счета домов свод'!E1996</f>
        <v>8050.43</v>
      </c>
      <c r="F23" s="18">
        <f>'[1]Лицевые счета домов свод'!F1996</f>
        <v>-8050.43</v>
      </c>
      <c r="G23" s="18">
        <f>'[1]Лицевые счета домов свод'!G1996</f>
        <v>106194.48000000003</v>
      </c>
      <c r="H23" s="18">
        <f>'[1]Лицевые счета домов свод'!H1996</f>
        <v>101285.33</v>
      </c>
      <c r="I23" s="18">
        <f>'[1]Лицевые счета домов свод'!I1996</f>
        <v>106194.48000000003</v>
      </c>
      <c r="J23" s="18">
        <f>'[1]Лицевые счета домов свод'!J1996</f>
        <v>-12959.58000000003</v>
      </c>
      <c r="K23" s="18">
        <f>'[1]Лицевые счета домов свод'!K1996</f>
        <v>12959.58000000003</v>
      </c>
      <c r="L23" s="19"/>
    </row>
    <row r="24" spans="1:12" ht="12.75">
      <c r="A24" s="17"/>
      <c r="B24" s="17"/>
      <c r="C24" s="17"/>
      <c r="D24" s="17" t="s">
        <v>34</v>
      </c>
      <c r="E24" s="18">
        <f>'[1]Лицевые счета домов свод'!E1997</f>
        <v>0</v>
      </c>
      <c r="F24" s="18">
        <f>'[1]Лицевые счета домов свод'!F1997</f>
        <v>0</v>
      </c>
      <c r="G24" s="18">
        <f>'[1]Лицевые счета домов свод'!G1997</f>
        <v>72332.02000000002</v>
      </c>
      <c r="H24" s="18">
        <f>'[1]Лицевые счета домов свод'!H1997</f>
        <v>67605.85</v>
      </c>
      <c r="I24" s="18">
        <f>'[1]Лицевые счета домов свод'!I1997</f>
        <v>72332.02000000002</v>
      </c>
      <c r="J24" s="18">
        <f>'[1]Лицевые счета домов свод'!J1997</f>
        <v>-4726.170000000013</v>
      </c>
      <c r="K24" s="18">
        <f>'[1]Лицевые счета домов свод'!K1997</f>
        <v>4726.170000000013</v>
      </c>
      <c r="L24" s="19"/>
    </row>
    <row r="25" spans="1:12" ht="12.75">
      <c r="A25" s="17"/>
      <c r="B25" s="17"/>
      <c r="C25" s="17"/>
      <c r="D25" s="17" t="s">
        <v>35</v>
      </c>
      <c r="E25" s="18">
        <f>'[1]Лицевые счета домов свод'!E1998</f>
        <v>8553.12</v>
      </c>
      <c r="F25" s="18">
        <f>'[1]Лицевые счета домов свод'!F1998</f>
        <v>111731.88</v>
      </c>
      <c r="G25" s="18">
        <f>'[1]Лицевые счета домов свод'!G1998</f>
        <v>9999</v>
      </c>
      <c r="H25" s="18">
        <f>'[1]Лицевые счета домов свод'!H1998</f>
        <v>16375.09</v>
      </c>
      <c r="I25" s="18">
        <f>'[1]Лицевые счета домов свод'!I1998</f>
        <v>103379.35</v>
      </c>
      <c r="J25" s="18">
        <f>'[1]Лицевые счета домов свод'!J1998</f>
        <v>24727.619999999995</v>
      </c>
      <c r="K25" s="18">
        <f>'[1]Лицевые счета домов свод'!K1998</f>
        <v>2177.0300000000025</v>
      </c>
      <c r="L25" s="19"/>
    </row>
    <row r="26" spans="1:12" ht="12.75">
      <c r="A26" s="17"/>
      <c r="B26" s="17"/>
      <c r="C26" s="17"/>
      <c r="D26" s="17" t="s">
        <v>36</v>
      </c>
      <c r="E26" s="18">
        <f>'[1]Лицевые счета домов свод'!E1999</f>
        <v>216.06</v>
      </c>
      <c r="F26" s="18">
        <f>'[1]Лицевые счета домов свод'!F1999</f>
        <v>0</v>
      </c>
      <c r="G26" s="18">
        <f>'[1]Лицевые счета домов свод'!G1999</f>
        <v>12021.839999999997</v>
      </c>
      <c r="H26" s="18">
        <f>'[1]Лицевые счета домов свод'!H1999</f>
        <v>11341.36</v>
      </c>
      <c r="I26" s="18">
        <f>'[1]Лицевые счета домов свод'!I1999</f>
        <v>11341.36</v>
      </c>
      <c r="J26" s="18">
        <f>'[1]Лицевые счета домов свод'!J1999</f>
        <v>0</v>
      </c>
      <c r="K26" s="18">
        <f>'[1]Лицевые счета домов свод'!K1999</f>
        <v>896.5399999999954</v>
      </c>
      <c r="L26" s="19"/>
    </row>
    <row r="27" spans="1:12" ht="12.75">
      <c r="A27" s="17"/>
      <c r="B27" s="17"/>
      <c r="C27" s="17"/>
      <c r="D27" s="17" t="s">
        <v>37</v>
      </c>
      <c r="E27" s="18">
        <f>'[1]Лицевые счета домов свод'!E2000</f>
        <v>5362.94</v>
      </c>
      <c r="F27" s="18">
        <f>'[1]Лицевые счета домов свод'!F2000</f>
        <v>7535.14</v>
      </c>
      <c r="G27" s="18">
        <f>'[1]Лицевые счета домов свод'!G2000</f>
        <v>85811.15999999999</v>
      </c>
      <c r="H27" s="18">
        <f>'[1]Лицевые счета домов свод'!H2000</f>
        <v>81029.20999999999</v>
      </c>
      <c r="I27" s="18">
        <f>'[1]Лицевые счета домов свод'!I2000</f>
        <v>76137.59999999999</v>
      </c>
      <c r="J27" s="18">
        <f>'[1]Лицевые счета домов свод'!J2000</f>
        <v>12426.750000000007</v>
      </c>
      <c r="K27" s="18">
        <f>'[1]Лицевые счета домов свод'!K2000</f>
        <v>10144.889999999994</v>
      </c>
      <c r="L27" s="19"/>
    </row>
    <row r="28" spans="1:12" ht="12.75">
      <c r="A28" s="17"/>
      <c r="B28" s="17"/>
      <c r="C28" s="17"/>
      <c r="D28" s="17" t="s">
        <v>38</v>
      </c>
      <c r="E28" s="18">
        <f>'[1]Лицевые счета домов свод'!E2001</f>
        <v>7594.61</v>
      </c>
      <c r="F28" s="18">
        <f>'[1]Лицевые счета домов свод'!F2001</f>
        <v>-7594.61</v>
      </c>
      <c r="G28" s="18">
        <f>'[1]Лицевые счета домов свод'!G2001</f>
        <v>109855.56</v>
      </c>
      <c r="H28" s="18">
        <f>'[1]Лицевые счета домов свод'!H2001</f>
        <v>104418.20000000001</v>
      </c>
      <c r="I28" s="18">
        <f>'[1]Лицевые счета домов свод'!I2001</f>
        <v>109855.56</v>
      </c>
      <c r="J28" s="18">
        <f>'[1]Лицевые счета домов свод'!J2001</f>
        <v>-13031.969999999996</v>
      </c>
      <c r="K28" s="18">
        <f>'[1]Лицевые счета домов свод'!K2001</f>
        <v>13031.969999999996</v>
      </c>
      <c r="L28" s="19"/>
    </row>
    <row r="29" spans="1:12" ht="12.75">
      <c r="A29" s="17"/>
      <c r="B29" s="17"/>
      <c r="C29" s="17"/>
      <c r="D29" s="17" t="s">
        <v>39</v>
      </c>
      <c r="E29" s="18">
        <f>'[1]Лицевые счета домов свод'!E2002</f>
        <v>5923.95</v>
      </c>
      <c r="F29" s="18">
        <f>'[1]Лицевые счета домов свод'!F2002</f>
        <v>-5923.95</v>
      </c>
      <c r="G29" s="18">
        <f>'[1]Лицевые счета домов свод'!G2002</f>
        <v>90096.48</v>
      </c>
      <c r="H29" s="18">
        <f>'[1]Лицевые счета домов свод'!H2002</f>
        <v>85409.39</v>
      </c>
      <c r="I29" s="18">
        <f>'[1]Лицевые счета домов свод'!I2002</f>
        <v>90096.48</v>
      </c>
      <c r="J29" s="18">
        <f>'[1]Лицевые счета домов свод'!J2002</f>
        <v>-10611.039999999994</v>
      </c>
      <c r="K29" s="18">
        <f>'[1]Лицевые счета домов свод'!K2002</f>
        <v>10611.039999999994</v>
      </c>
      <c r="L29" s="19"/>
    </row>
    <row r="30" spans="1:12" ht="12.75">
      <c r="A30" s="17"/>
      <c r="B30" s="17"/>
      <c r="C30" s="17"/>
      <c r="D30" s="17" t="s">
        <v>40</v>
      </c>
      <c r="E30" s="18">
        <f>'[1]Лицевые счета домов свод'!E2003</f>
        <v>30203.76</v>
      </c>
      <c r="F30" s="18">
        <f>'[1]Лицевые счета домов свод'!F2003</f>
        <v>61000.34</v>
      </c>
      <c r="G30" s="18">
        <f>'[1]Лицевые счета домов свод'!G2003</f>
        <v>192941.69</v>
      </c>
      <c r="H30" s="18">
        <f>'[1]Лицевые счета домов свод'!H2003</f>
        <v>214566.51</v>
      </c>
      <c r="I30" s="18">
        <f>'[1]Лицевые счета домов свод'!I2003</f>
        <v>289523.21</v>
      </c>
      <c r="J30" s="18">
        <f>'[1]Лицевые счета домов свод'!J2003</f>
        <v>-13956.360000000044</v>
      </c>
      <c r="K30" s="18">
        <f>'[1]Лицевые счета домов свод'!K2003</f>
        <v>8578.940000000002</v>
      </c>
      <c r="L30" s="19"/>
    </row>
    <row r="31" spans="1:12" ht="12.75">
      <c r="A31" s="12"/>
      <c r="B31" s="24" t="s">
        <v>41</v>
      </c>
      <c r="C31" s="24"/>
      <c r="D31" s="24"/>
      <c r="E31" s="24">
        <f>SUM(E23:E30)+E12+E22</f>
        <v>92486.18</v>
      </c>
      <c r="F31" s="24">
        <f>SUM(F23:F30)+F12+F22</f>
        <v>-916.25</v>
      </c>
      <c r="G31" s="24">
        <f>SUM(G23:G30)+G12+G22</f>
        <v>1225996.12</v>
      </c>
      <c r="H31" s="24">
        <f>SUM(H23:H30)+H12+H22</f>
        <v>1202002.9400000002</v>
      </c>
      <c r="I31" s="25">
        <f>SUM(I23:I30)+I12+I22</f>
        <v>1206988.57992</v>
      </c>
      <c r="J31" s="25">
        <f>SUM(J23:J30)+J12+J22</f>
        <v>-5901.889920000052</v>
      </c>
      <c r="K31" s="24">
        <f>SUM(K23:K30)+K12+K22</f>
        <v>124955.03000000006</v>
      </c>
      <c r="L31" s="26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80" zoomScaleNormal="80" workbookViewId="0" topLeftCell="A43">
      <selection activeCell="E56" sqref="E56"/>
    </sheetView>
  </sheetViews>
  <sheetFormatPr defaultColWidth="12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ht="12.75">
      <c r="A1" s="27" t="s">
        <v>42</v>
      </c>
      <c r="B1" s="27"/>
      <c r="C1" s="27"/>
      <c r="D1" s="27"/>
      <c r="E1" s="27"/>
    </row>
    <row r="2" spans="1:5" ht="12.75">
      <c r="A2" s="28" t="s">
        <v>43</v>
      </c>
      <c r="B2" s="29" t="s">
        <v>44</v>
      </c>
      <c r="C2" s="29" t="s">
        <v>45</v>
      </c>
      <c r="D2" s="29" t="s">
        <v>46</v>
      </c>
      <c r="E2" s="29" t="s">
        <v>47</v>
      </c>
    </row>
    <row r="3" spans="1:5" ht="12.75">
      <c r="A3" s="30">
        <v>1</v>
      </c>
      <c r="B3" s="31" t="s">
        <v>48</v>
      </c>
      <c r="C3" s="30" t="s">
        <v>49</v>
      </c>
      <c r="D3" s="30" t="s">
        <v>50</v>
      </c>
      <c r="E3" s="30">
        <v>18956.71</v>
      </c>
    </row>
    <row r="4" spans="1:5" ht="12.75">
      <c r="A4" s="30">
        <v>2</v>
      </c>
      <c r="B4" s="32"/>
      <c r="C4" s="33"/>
      <c r="D4" s="32"/>
      <c r="E4" s="32"/>
    </row>
    <row r="5" spans="1:5" ht="12.75">
      <c r="A5" s="30">
        <v>3</v>
      </c>
      <c r="B5" s="30"/>
      <c r="C5" s="30"/>
      <c r="D5" s="30"/>
      <c r="E5" s="30"/>
    </row>
    <row r="6" spans="1:5" ht="12.75">
      <c r="A6" s="34"/>
      <c r="B6" s="34"/>
      <c r="C6" s="34"/>
      <c r="D6" s="34"/>
      <c r="E6" s="35">
        <f>E4+E3+E5</f>
        <v>18956.71</v>
      </c>
    </row>
    <row r="7" spans="1:5" ht="12.75">
      <c r="A7" s="27" t="s">
        <v>51</v>
      </c>
      <c r="B7" s="27"/>
      <c r="C7" s="27"/>
      <c r="D7" s="27"/>
      <c r="E7" s="27"/>
    </row>
    <row r="8" spans="1:5" ht="12.75">
      <c r="A8" s="28" t="s">
        <v>43</v>
      </c>
      <c r="B8" s="29" t="s">
        <v>44</v>
      </c>
      <c r="C8" s="29" t="s">
        <v>45</v>
      </c>
      <c r="D8" s="29" t="s">
        <v>46</v>
      </c>
      <c r="E8" s="29" t="s">
        <v>47</v>
      </c>
    </row>
    <row r="9" spans="1:5" ht="12.75">
      <c r="A9" s="30">
        <v>1</v>
      </c>
      <c r="B9" s="31" t="s">
        <v>52</v>
      </c>
      <c r="C9" s="30" t="s">
        <v>49</v>
      </c>
      <c r="D9" s="30" t="s">
        <v>53</v>
      </c>
      <c r="E9" s="30">
        <v>10183.24</v>
      </c>
    </row>
    <row r="10" spans="1:5" ht="12.75">
      <c r="A10" s="30">
        <v>2</v>
      </c>
      <c r="B10" s="32"/>
      <c r="C10" s="33"/>
      <c r="D10" s="32"/>
      <c r="E10" s="32"/>
    </row>
    <row r="11" spans="1:5" ht="12.75">
      <c r="A11" s="30">
        <v>3</v>
      </c>
      <c r="B11" s="32"/>
      <c r="C11" s="32"/>
      <c r="D11" s="32"/>
      <c r="E11" s="32"/>
    </row>
    <row r="12" spans="1:5" ht="12.75">
      <c r="A12" s="34"/>
      <c r="B12" s="34"/>
      <c r="C12" s="34"/>
      <c r="D12" s="34"/>
      <c r="E12" s="36">
        <f>E10+E9+E11</f>
        <v>10183.24</v>
      </c>
    </row>
    <row r="14" spans="1:5" ht="12.75">
      <c r="A14" s="27" t="s">
        <v>54</v>
      </c>
      <c r="B14" s="27"/>
      <c r="C14" s="27"/>
      <c r="D14" s="27"/>
      <c r="E14" s="27"/>
    </row>
    <row r="15" spans="1:5" ht="12.75">
      <c r="A15" s="28" t="s">
        <v>43</v>
      </c>
      <c r="B15" s="29" t="s">
        <v>44</v>
      </c>
      <c r="C15" s="29" t="s">
        <v>45</v>
      </c>
      <c r="D15" s="29" t="s">
        <v>46</v>
      </c>
      <c r="E15" s="29" t="s">
        <v>47</v>
      </c>
    </row>
    <row r="16" spans="1:5" ht="32.25" customHeight="1">
      <c r="A16" s="33">
        <v>1</v>
      </c>
      <c r="B16" s="32" t="s">
        <v>55</v>
      </c>
      <c r="C16" s="33" t="s">
        <v>49</v>
      </c>
      <c r="D16" s="32" t="s">
        <v>56</v>
      </c>
      <c r="E16" s="32">
        <v>11572.53</v>
      </c>
    </row>
    <row r="17" spans="1:5" ht="16.5" customHeight="1">
      <c r="A17" s="33">
        <v>2</v>
      </c>
      <c r="B17" s="32" t="s">
        <v>57</v>
      </c>
      <c r="C17" s="33" t="s">
        <v>49</v>
      </c>
      <c r="D17" s="32" t="s">
        <v>58</v>
      </c>
      <c r="E17" s="32">
        <v>18112.21</v>
      </c>
    </row>
    <row r="18" spans="1:5" ht="48" customHeight="1">
      <c r="A18" s="33">
        <v>3</v>
      </c>
      <c r="B18" s="32" t="s">
        <v>59</v>
      </c>
      <c r="C18" s="32" t="s">
        <v>49</v>
      </c>
      <c r="D18" s="32"/>
      <c r="E18" s="32">
        <v>4988.38</v>
      </c>
    </row>
    <row r="19" spans="1:5" ht="12.75">
      <c r="A19" s="37"/>
      <c r="B19" s="37"/>
      <c r="C19" s="37"/>
      <c r="D19" s="37"/>
      <c r="E19" s="38">
        <f>E16+E17+E18</f>
        <v>34673.119999999995</v>
      </c>
    </row>
    <row r="20" spans="1:5" ht="12.75">
      <c r="A20" s="39"/>
      <c r="B20" s="39"/>
      <c r="C20" s="39"/>
      <c r="D20" s="39"/>
      <c r="E20" s="40"/>
    </row>
    <row r="21" spans="1:5" ht="12.75">
      <c r="A21" s="27" t="s">
        <v>60</v>
      </c>
      <c r="B21" s="27"/>
      <c r="C21" s="27"/>
      <c r="D21" s="27"/>
      <c r="E21" s="27"/>
    </row>
    <row r="22" spans="1:5" ht="12.75">
      <c r="A22" s="28" t="s">
        <v>43</v>
      </c>
      <c r="B22" s="29" t="s">
        <v>44</v>
      </c>
      <c r="C22" s="29" t="s">
        <v>45</v>
      </c>
      <c r="D22" s="29" t="s">
        <v>46</v>
      </c>
      <c r="E22" s="29" t="s">
        <v>47</v>
      </c>
    </row>
    <row r="23" spans="1:5" ht="12.75">
      <c r="A23" s="30">
        <v>1</v>
      </c>
      <c r="B23" s="31" t="s">
        <v>61</v>
      </c>
      <c r="C23" s="30" t="s">
        <v>49</v>
      </c>
      <c r="D23" s="30"/>
      <c r="E23" s="30">
        <v>17636.73</v>
      </c>
    </row>
    <row r="24" spans="1:5" ht="12.75">
      <c r="A24" s="30">
        <v>2</v>
      </c>
      <c r="B24" s="32" t="s">
        <v>62</v>
      </c>
      <c r="C24" s="33" t="s">
        <v>49</v>
      </c>
      <c r="D24" s="32" t="s">
        <v>58</v>
      </c>
      <c r="E24" s="32">
        <v>4576.36</v>
      </c>
    </row>
    <row r="25" spans="1:5" ht="12.75">
      <c r="A25" s="30">
        <v>3</v>
      </c>
      <c r="B25" s="32"/>
      <c r="C25" s="32"/>
      <c r="D25" s="32"/>
      <c r="E25" s="32"/>
    </row>
    <row r="26" spans="1:5" ht="12.75">
      <c r="A26" s="37"/>
      <c r="B26" s="37"/>
      <c r="C26" s="37"/>
      <c r="D26" s="37"/>
      <c r="E26" s="38">
        <f>E24+E23+E25</f>
        <v>22213.09</v>
      </c>
    </row>
    <row r="27" spans="1:5" ht="12.75">
      <c r="A27" s="19"/>
      <c r="B27" s="19"/>
      <c r="C27" s="19"/>
      <c r="D27" s="19"/>
      <c r="E27" s="19"/>
    </row>
    <row r="28" spans="1:5" ht="12.75">
      <c r="A28" s="19"/>
      <c r="B28" s="19"/>
      <c r="C28" s="19"/>
      <c r="D28" s="19"/>
      <c r="E28" s="19"/>
    </row>
    <row r="29" spans="1:5" ht="12.75">
      <c r="A29" s="27" t="s">
        <v>63</v>
      </c>
      <c r="B29" s="27"/>
      <c r="C29" s="27"/>
      <c r="D29" s="27"/>
      <c r="E29" s="27"/>
    </row>
    <row r="30" spans="1:5" ht="12.75">
      <c r="A30" s="28" t="s">
        <v>43</v>
      </c>
      <c r="B30" s="29" t="s">
        <v>44</v>
      </c>
      <c r="C30" s="29" t="s">
        <v>45</v>
      </c>
      <c r="D30" s="29" t="s">
        <v>46</v>
      </c>
      <c r="E30" s="29" t="s">
        <v>47</v>
      </c>
    </row>
    <row r="31" spans="1:5" ht="12.75">
      <c r="A31" s="30">
        <v>1</v>
      </c>
      <c r="B31" s="31" t="s">
        <v>64</v>
      </c>
      <c r="C31" s="33" t="s">
        <v>49</v>
      </c>
      <c r="D31" s="30"/>
      <c r="E31" s="30">
        <v>4118.15</v>
      </c>
    </row>
    <row r="32" spans="1:5" ht="12.75">
      <c r="A32" s="30">
        <v>2</v>
      </c>
      <c r="B32" s="32" t="s">
        <v>65</v>
      </c>
      <c r="C32" s="32" t="s">
        <v>49</v>
      </c>
      <c r="D32" s="32"/>
      <c r="E32" s="32">
        <v>83705.51</v>
      </c>
    </row>
    <row r="33" spans="1:5" ht="12.75">
      <c r="A33" s="30">
        <v>3</v>
      </c>
      <c r="B33" s="32"/>
      <c r="C33" s="32"/>
      <c r="D33" s="32"/>
      <c r="E33" s="32"/>
    </row>
    <row r="34" spans="1:5" ht="12.75">
      <c r="A34" s="37"/>
      <c r="B34" s="37"/>
      <c r="C34" s="37"/>
      <c r="D34" s="37"/>
      <c r="E34" s="38">
        <f>E31+E32+E33</f>
        <v>87823.65999999999</v>
      </c>
    </row>
    <row r="36" spans="1:5" ht="12.75">
      <c r="A36" s="27" t="s">
        <v>66</v>
      </c>
      <c r="B36" s="27"/>
      <c r="C36" s="27"/>
      <c r="D36" s="27"/>
      <c r="E36" s="27"/>
    </row>
    <row r="37" spans="1:5" ht="12.75">
      <c r="A37" s="28" t="s">
        <v>43</v>
      </c>
      <c r="B37" s="29" t="s">
        <v>44</v>
      </c>
      <c r="C37" s="29" t="s">
        <v>45</v>
      </c>
      <c r="D37" s="29" t="s">
        <v>46</v>
      </c>
      <c r="E37" s="29" t="s">
        <v>47</v>
      </c>
    </row>
    <row r="38" spans="1:5" ht="34.5" customHeight="1">
      <c r="A38" s="30"/>
      <c r="B38" s="41" t="s">
        <v>67</v>
      </c>
      <c r="C38" s="42" t="s">
        <v>49</v>
      </c>
      <c r="D38" s="41" t="s">
        <v>68</v>
      </c>
      <c r="E38" s="41">
        <v>-60847.05</v>
      </c>
    </row>
    <row r="39" spans="1:5" ht="12.75">
      <c r="A39" s="30"/>
      <c r="B39" s="32"/>
      <c r="C39" s="32"/>
      <c r="D39" s="32"/>
      <c r="E39" s="32"/>
    </row>
    <row r="40" spans="1:5" ht="12.75">
      <c r="A40" s="30"/>
      <c r="B40" s="32"/>
      <c r="C40" s="32"/>
      <c r="D40" s="32"/>
      <c r="E40" s="32"/>
    </row>
    <row r="41" spans="1:5" ht="12.75">
      <c r="A41" s="37"/>
      <c r="B41" s="37"/>
      <c r="C41" s="37"/>
      <c r="D41" s="37"/>
      <c r="E41" s="38">
        <f>E38+E39+E40</f>
        <v>-60847.05</v>
      </c>
    </row>
    <row r="43" spans="1:5" ht="12.75">
      <c r="A43" s="27" t="s">
        <v>69</v>
      </c>
      <c r="B43" s="27"/>
      <c r="C43" s="27"/>
      <c r="D43" s="27"/>
      <c r="E43" s="27"/>
    </row>
    <row r="44" spans="1:5" ht="12.75">
      <c r="A44" s="28" t="s">
        <v>43</v>
      </c>
      <c r="B44" s="29" t="s">
        <v>44</v>
      </c>
      <c r="C44" s="29" t="s">
        <v>45</v>
      </c>
      <c r="D44" s="29" t="s">
        <v>46</v>
      </c>
      <c r="E44" s="29" t="s">
        <v>47</v>
      </c>
    </row>
    <row r="45" spans="1:5" ht="12.75">
      <c r="A45" s="30">
        <v>1</v>
      </c>
      <c r="B45" s="30" t="s">
        <v>70</v>
      </c>
      <c r="C45" s="33" t="s">
        <v>49</v>
      </c>
      <c r="D45" s="30"/>
      <c r="E45" s="30">
        <v>14149.65</v>
      </c>
    </row>
    <row r="46" spans="1:5" ht="12.75">
      <c r="A46" s="30">
        <v>2</v>
      </c>
      <c r="B46" s="32"/>
      <c r="C46" s="32"/>
      <c r="D46" s="32"/>
      <c r="E46" s="32"/>
    </row>
    <row r="47" spans="1:5" ht="12.75">
      <c r="A47" s="30">
        <v>3</v>
      </c>
      <c r="B47" s="32"/>
      <c r="C47" s="32"/>
      <c r="D47" s="32"/>
      <c r="E47" s="32"/>
    </row>
    <row r="48" spans="1:5" ht="12.75">
      <c r="A48" s="43"/>
      <c r="B48" s="43"/>
      <c r="C48" s="43"/>
      <c r="D48" s="43"/>
      <c r="E48" s="38">
        <f>E45+E46+E47</f>
        <v>14149.65</v>
      </c>
    </row>
    <row r="50" spans="1:5" ht="12.75">
      <c r="A50" s="27" t="s">
        <v>71</v>
      </c>
      <c r="B50" s="27"/>
      <c r="C50" s="27"/>
      <c r="D50" s="27"/>
      <c r="E50" s="27"/>
    </row>
    <row r="51" spans="1:5" ht="12.75">
      <c r="A51" s="28" t="s">
        <v>43</v>
      </c>
      <c r="B51" s="29" t="s">
        <v>44</v>
      </c>
      <c r="C51" s="29" t="s">
        <v>45</v>
      </c>
      <c r="D51" s="29" t="s">
        <v>46</v>
      </c>
      <c r="E51" s="29" t="s">
        <v>47</v>
      </c>
    </row>
    <row r="52" spans="1:5" ht="60" customHeight="1">
      <c r="A52" s="30">
        <v>1</v>
      </c>
      <c r="B52" s="31" t="s">
        <v>72</v>
      </c>
      <c r="C52" s="33" t="s">
        <v>49</v>
      </c>
      <c r="D52" s="30"/>
      <c r="E52" s="30">
        <v>47513</v>
      </c>
    </row>
    <row r="53" spans="1:5" ht="31.5" customHeight="1">
      <c r="A53" s="30">
        <v>2</v>
      </c>
      <c r="B53" s="32" t="s">
        <v>73</v>
      </c>
      <c r="C53" s="32" t="s">
        <v>49</v>
      </c>
      <c r="D53" s="32" t="s">
        <v>74</v>
      </c>
      <c r="E53" s="32">
        <v>10987.09</v>
      </c>
    </row>
    <row r="54" spans="1:5" ht="12.75">
      <c r="A54" s="30">
        <v>3</v>
      </c>
      <c r="B54" s="32" t="s">
        <v>75</v>
      </c>
      <c r="C54" s="32" t="s">
        <v>49</v>
      </c>
      <c r="D54" s="32"/>
      <c r="E54" s="32">
        <v>7080.18</v>
      </c>
    </row>
    <row r="55" spans="1:5" ht="12.75">
      <c r="A55" s="43"/>
      <c r="B55" s="43"/>
      <c r="C55" s="43"/>
      <c r="D55" s="43"/>
      <c r="E55" s="38">
        <f>E52+E53+E54</f>
        <v>65580.26999999999</v>
      </c>
    </row>
    <row r="56" spans="1:5" ht="12.75">
      <c r="A56" s="44"/>
      <c r="B56" s="44" t="s">
        <v>76</v>
      </c>
      <c r="C56" s="44"/>
      <c r="D56" s="44"/>
      <c r="E56" s="45">
        <f>E6+E12+E19+E26+E34+E41+E48+E55</f>
        <v>192732.68999999994</v>
      </c>
    </row>
  </sheetData>
  <sheetProtection selectLockedCells="1" selectUnlockedCells="1"/>
  <mergeCells count="8">
    <mergeCell ref="A1:E1"/>
    <mergeCell ref="A7:E7"/>
    <mergeCell ref="A14:E14"/>
    <mergeCell ref="A21:E21"/>
    <mergeCell ref="A29:E29"/>
    <mergeCell ref="A36:E36"/>
    <mergeCell ref="A43:E43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="80" zoomScaleNormal="80" workbookViewId="0" topLeftCell="A1">
      <selection activeCell="B40" sqref="B40"/>
    </sheetView>
  </sheetViews>
  <sheetFormatPr defaultColWidth="12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ht="12.75">
      <c r="A1" s="27" t="s">
        <v>77</v>
      </c>
      <c r="B1" s="27"/>
      <c r="C1" s="27"/>
      <c r="D1" s="27"/>
      <c r="E1" s="27"/>
    </row>
    <row r="2" spans="1:5" ht="12.75">
      <c r="A2" s="28" t="s">
        <v>43</v>
      </c>
      <c r="B2" s="29" t="s">
        <v>44</v>
      </c>
      <c r="C2" s="29" t="s">
        <v>45</v>
      </c>
      <c r="D2" s="29" t="s">
        <v>46</v>
      </c>
      <c r="E2" s="29" t="s">
        <v>47</v>
      </c>
    </row>
    <row r="3" spans="1:5" ht="12.75">
      <c r="A3" s="33">
        <v>1</v>
      </c>
      <c r="B3" s="32" t="s">
        <v>78</v>
      </c>
      <c r="C3" s="33" t="s">
        <v>49</v>
      </c>
      <c r="D3" s="33" t="s">
        <v>79</v>
      </c>
      <c r="E3" s="33">
        <v>1070</v>
      </c>
    </row>
    <row r="4" spans="1:5" ht="14.25" customHeight="1">
      <c r="A4" s="33">
        <v>2</v>
      </c>
      <c r="B4" s="32"/>
      <c r="C4" s="33"/>
      <c r="D4" s="33"/>
      <c r="E4" s="33"/>
    </row>
    <row r="5" spans="1:5" ht="12.75">
      <c r="A5" s="33">
        <v>3</v>
      </c>
      <c r="B5" s="32"/>
      <c r="C5" s="33"/>
      <c r="D5" s="33"/>
      <c r="E5" s="33"/>
    </row>
    <row r="6" spans="1:5" ht="12.75">
      <c r="A6" s="44"/>
      <c r="B6" s="44"/>
      <c r="C6" s="44"/>
      <c r="D6" s="44"/>
      <c r="E6" s="44">
        <f>E3+E4+E5</f>
        <v>1070</v>
      </c>
    </row>
    <row r="8" spans="1:5" ht="12.75">
      <c r="A8" s="27" t="s">
        <v>51</v>
      </c>
      <c r="B8" s="27"/>
      <c r="C8" s="27"/>
      <c r="D8" s="27"/>
      <c r="E8" s="27"/>
    </row>
    <row r="9" spans="1:5" ht="12.75">
      <c r="A9" s="28" t="s">
        <v>43</v>
      </c>
      <c r="B9" s="29" t="s">
        <v>44</v>
      </c>
      <c r="C9" s="29" t="s">
        <v>45</v>
      </c>
      <c r="D9" s="29" t="s">
        <v>46</v>
      </c>
      <c r="E9" s="29" t="s">
        <v>47</v>
      </c>
    </row>
    <row r="10" spans="1:5" ht="12.75">
      <c r="A10" s="33">
        <v>1</v>
      </c>
      <c r="B10" s="32" t="s">
        <v>80</v>
      </c>
      <c r="C10" s="33" t="s">
        <v>49</v>
      </c>
      <c r="D10" s="33"/>
      <c r="E10" s="33">
        <v>3500</v>
      </c>
    </row>
    <row r="11" spans="1:5" ht="12.75">
      <c r="A11" s="33">
        <v>2</v>
      </c>
      <c r="B11" s="32" t="s">
        <v>81</v>
      </c>
      <c r="C11" s="33" t="s">
        <v>49</v>
      </c>
      <c r="D11" s="32"/>
      <c r="E11" s="33">
        <v>1447</v>
      </c>
    </row>
    <row r="12" spans="1:5" ht="12.75">
      <c r="A12" s="33">
        <v>3</v>
      </c>
      <c r="B12" s="32"/>
      <c r="C12" s="33"/>
      <c r="D12" s="33"/>
      <c r="E12" s="33"/>
    </row>
    <row r="13" spans="1:5" ht="12.75">
      <c r="A13" s="44"/>
      <c r="B13" s="44"/>
      <c r="C13" s="44"/>
      <c r="D13" s="44"/>
      <c r="E13" s="44">
        <f>E11+E10+E12</f>
        <v>4947</v>
      </c>
    </row>
    <row r="15" spans="1:5" ht="12.75">
      <c r="A15" s="27" t="s">
        <v>54</v>
      </c>
      <c r="B15" s="27"/>
      <c r="C15" s="27"/>
      <c r="D15" s="27"/>
      <c r="E15" s="27"/>
    </row>
    <row r="16" spans="1:5" ht="12.75">
      <c r="A16" s="28" t="s">
        <v>43</v>
      </c>
      <c r="B16" s="29" t="s">
        <v>44</v>
      </c>
      <c r="C16" s="29" t="s">
        <v>45</v>
      </c>
      <c r="D16" s="29" t="s">
        <v>46</v>
      </c>
      <c r="E16" s="29" t="s">
        <v>47</v>
      </c>
    </row>
    <row r="17" spans="1:5" ht="12.75">
      <c r="A17" s="33">
        <v>1</v>
      </c>
      <c r="B17" s="32" t="s">
        <v>82</v>
      </c>
      <c r="C17" s="33" t="s">
        <v>49</v>
      </c>
      <c r="D17" s="33"/>
      <c r="E17" s="33">
        <v>4405.2</v>
      </c>
    </row>
    <row r="18" spans="1:5" ht="12.75">
      <c r="A18" s="33">
        <v>2</v>
      </c>
      <c r="B18" s="32" t="s">
        <v>83</v>
      </c>
      <c r="C18" s="33" t="s">
        <v>49</v>
      </c>
      <c r="D18" s="33"/>
      <c r="E18" s="33">
        <v>23236.6</v>
      </c>
    </row>
    <row r="19" spans="1:5" ht="12.75">
      <c r="A19" s="33">
        <v>3</v>
      </c>
      <c r="B19" s="32" t="s">
        <v>84</v>
      </c>
      <c r="C19" s="33" t="s">
        <v>49</v>
      </c>
      <c r="D19" s="33"/>
      <c r="E19" s="33">
        <v>2433.39</v>
      </c>
    </row>
    <row r="20" spans="1:5" ht="12.75">
      <c r="A20" s="44"/>
      <c r="B20" s="44"/>
      <c r="C20" s="44"/>
      <c r="D20" s="44"/>
      <c r="E20" s="44">
        <f>E17+E18+E19</f>
        <v>30075.19</v>
      </c>
    </row>
    <row r="22" spans="1:5" ht="12.75">
      <c r="A22" s="27" t="s">
        <v>63</v>
      </c>
      <c r="B22" s="27"/>
      <c r="C22" s="27"/>
      <c r="D22" s="27"/>
      <c r="E22" s="27"/>
    </row>
    <row r="23" spans="1:5" ht="12.75">
      <c r="A23" s="28" t="s">
        <v>43</v>
      </c>
      <c r="B23" s="29" t="s">
        <v>44</v>
      </c>
      <c r="C23" s="29" t="s">
        <v>45</v>
      </c>
      <c r="D23" s="29" t="s">
        <v>46</v>
      </c>
      <c r="E23" s="29" t="s">
        <v>47</v>
      </c>
    </row>
    <row r="24" spans="1:5" ht="12.75">
      <c r="A24" s="33">
        <v>1</v>
      </c>
      <c r="B24" s="32" t="s">
        <v>85</v>
      </c>
      <c r="C24" s="33" t="s">
        <v>49</v>
      </c>
      <c r="D24" s="33"/>
      <c r="E24" s="33">
        <v>1863.29</v>
      </c>
    </row>
    <row r="25" spans="1:5" ht="12.75">
      <c r="A25" s="33">
        <v>2</v>
      </c>
      <c r="B25" s="32"/>
      <c r="C25" s="33"/>
      <c r="D25" s="33"/>
      <c r="E25" s="33"/>
    </row>
    <row r="26" spans="1:5" ht="12.75">
      <c r="A26" s="33">
        <v>3</v>
      </c>
      <c r="B26" s="32"/>
      <c r="C26" s="33"/>
      <c r="D26" s="33"/>
      <c r="E26" s="33"/>
    </row>
    <row r="27" spans="1:5" ht="12.75">
      <c r="A27" s="44"/>
      <c r="B27" s="44"/>
      <c r="C27" s="44"/>
      <c r="D27" s="44"/>
      <c r="E27" s="44">
        <f>E24+E25+E26</f>
        <v>1863.29</v>
      </c>
    </row>
    <row r="29" spans="1:5" ht="12.75">
      <c r="A29" s="27" t="s">
        <v>86</v>
      </c>
      <c r="B29" s="27"/>
      <c r="C29" s="27"/>
      <c r="D29" s="27"/>
      <c r="E29" s="27"/>
    </row>
    <row r="30" spans="1:5" ht="12.75">
      <c r="A30" s="28" t="s">
        <v>43</v>
      </c>
      <c r="B30" s="29" t="s">
        <v>44</v>
      </c>
      <c r="C30" s="29" t="s">
        <v>45</v>
      </c>
      <c r="D30" s="29" t="s">
        <v>46</v>
      </c>
      <c r="E30" s="29" t="s">
        <v>47</v>
      </c>
    </row>
    <row r="31" spans="1:5" ht="12.75">
      <c r="A31" s="33">
        <v>1</v>
      </c>
      <c r="B31" s="32" t="s">
        <v>87</v>
      </c>
      <c r="C31" s="33" t="s">
        <v>49</v>
      </c>
      <c r="D31" s="33"/>
      <c r="E31" s="33">
        <v>1904.74</v>
      </c>
    </row>
    <row r="32" spans="1:5" ht="12.75">
      <c r="A32" s="33">
        <v>2</v>
      </c>
      <c r="B32" s="32" t="s">
        <v>88</v>
      </c>
      <c r="C32" s="33" t="s">
        <v>49</v>
      </c>
      <c r="D32" s="33"/>
      <c r="E32" s="33">
        <v>8497.68</v>
      </c>
    </row>
    <row r="33" spans="1:5" ht="12.75">
      <c r="A33" s="33">
        <v>3</v>
      </c>
      <c r="B33" s="32"/>
      <c r="C33" s="33"/>
      <c r="D33" s="33"/>
      <c r="E33" s="33"/>
    </row>
    <row r="34" spans="1:5" ht="12.75">
      <c r="A34" s="33">
        <v>4</v>
      </c>
      <c r="B34" s="32"/>
      <c r="C34" s="33"/>
      <c r="D34" s="33"/>
      <c r="E34" s="33"/>
    </row>
    <row r="35" spans="1:5" ht="12.75">
      <c r="A35" s="44"/>
      <c r="B35" s="44"/>
      <c r="C35" s="44"/>
      <c r="D35" s="44"/>
      <c r="E35" s="44">
        <f>E31+E32+E33+E34</f>
        <v>10402.42</v>
      </c>
    </row>
    <row r="37" spans="1:5" ht="12.75">
      <c r="A37" s="27" t="s">
        <v>89</v>
      </c>
      <c r="B37" s="27"/>
      <c r="C37" s="27"/>
      <c r="D37" s="27"/>
      <c r="E37" s="27"/>
    </row>
    <row r="38" spans="1:5" ht="12.75">
      <c r="A38" s="28" t="s">
        <v>43</v>
      </c>
      <c r="B38" s="29" t="s">
        <v>44</v>
      </c>
      <c r="C38" s="29" t="s">
        <v>45</v>
      </c>
      <c r="D38" s="29" t="s">
        <v>46</v>
      </c>
      <c r="E38" s="29" t="s">
        <v>47</v>
      </c>
    </row>
    <row r="39" spans="1:5" ht="30.75" customHeight="1">
      <c r="A39" s="33">
        <v>1</v>
      </c>
      <c r="B39" s="32" t="s">
        <v>90</v>
      </c>
      <c r="C39" s="33" t="s">
        <v>49</v>
      </c>
      <c r="D39" s="33"/>
      <c r="E39" s="33">
        <v>4975.38</v>
      </c>
    </row>
    <row r="40" spans="1:5" ht="12.75">
      <c r="A40" s="33">
        <v>2</v>
      </c>
      <c r="B40" s="32" t="s">
        <v>91</v>
      </c>
      <c r="C40" s="33" t="s">
        <v>49</v>
      </c>
      <c r="D40" s="33"/>
      <c r="E40" s="33">
        <v>301</v>
      </c>
    </row>
    <row r="41" spans="1:5" ht="12.75">
      <c r="A41" s="44"/>
      <c r="B41" s="44"/>
      <c r="C41" s="44"/>
      <c r="D41" s="44"/>
      <c r="E41" s="44">
        <f>E39+E40</f>
        <v>5276.38</v>
      </c>
    </row>
    <row r="43" spans="1:5" ht="12.75">
      <c r="A43" s="27" t="s">
        <v>66</v>
      </c>
      <c r="B43" s="27"/>
      <c r="C43" s="27"/>
      <c r="D43" s="27"/>
      <c r="E43" s="27"/>
    </row>
    <row r="44" spans="1:5" ht="12.75">
      <c r="A44" s="28" t="s">
        <v>43</v>
      </c>
      <c r="B44" s="29" t="s">
        <v>44</v>
      </c>
      <c r="C44" s="29" t="s">
        <v>45</v>
      </c>
      <c r="D44" s="29" t="s">
        <v>46</v>
      </c>
      <c r="E44" s="29" t="s">
        <v>47</v>
      </c>
    </row>
    <row r="45" spans="1:5" ht="12.75">
      <c r="A45" s="46"/>
      <c r="B45" s="41" t="s">
        <v>92</v>
      </c>
      <c r="C45" s="42" t="s">
        <v>93</v>
      </c>
      <c r="D45" s="41" t="s">
        <v>94</v>
      </c>
      <c r="E45" s="42">
        <v>-24549</v>
      </c>
    </row>
    <row r="46" spans="1:5" ht="12.75">
      <c r="A46" s="46"/>
      <c r="B46" s="41" t="s">
        <v>95</v>
      </c>
      <c r="C46" s="42" t="s">
        <v>93</v>
      </c>
      <c r="D46" s="47" t="s">
        <v>96</v>
      </c>
      <c r="E46" s="42">
        <v>-14645</v>
      </c>
    </row>
    <row r="47" spans="1:5" ht="12.75">
      <c r="A47" s="46"/>
      <c r="B47" s="41" t="s">
        <v>97</v>
      </c>
      <c r="C47" s="42" t="s">
        <v>93</v>
      </c>
      <c r="D47" s="47" t="s">
        <v>98</v>
      </c>
      <c r="E47" s="48">
        <v>-2268.3</v>
      </c>
    </row>
    <row r="48" spans="1:5" ht="12.75">
      <c r="A48" s="46"/>
      <c r="B48" s="41" t="s">
        <v>78</v>
      </c>
      <c r="C48" s="42" t="s">
        <v>49</v>
      </c>
      <c r="D48" s="42" t="s">
        <v>79</v>
      </c>
      <c r="E48" s="42">
        <v>-1070</v>
      </c>
    </row>
    <row r="49" spans="1:5" ht="12.75">
      <c r="A49" s="44"/>
      <c r="B49" s="44"/>
      <c r="C49" s="44"/>
      <c r="D49" s="44"/>
      <c r="E49" s="44">
        <f>E45+E46+E47+E48</f>
        <v>-42532.3</v>
      </c>
    </row>
    <row r="51" spans="1:5" ht="12.75">
      <c r="A51" s="27" t="s">
        <v>69</v>
      </c>
      <c r="B51" s="27"/>
      <c r="C51" s="27"/>
      <c r="D51" s="27"/>
      <c r="E51" s="27"/>
    </row>
    <row r="52" spans="1:5" ht="12.75">
      <c r="A52" s="28" t="s">
        <v>43</v>
      </c>
      <c r="B52" s="29" t="s">
        <v>44</v>
      </c>
      <c r="C52" s="29" t="s">
        <v>45</v>
      </c>
      <c r="D52" s="29" t="s">
        <v>46</v>
      </c>
      <c r="E52" s="29" t="s">
        <v>47</v>
      </c>
    </row>
    <row r="53" spans="1:5" ht="12.75">
      <c r="A53" s="33">
        <v>1</v>
      </c>
      <c r="B53" s="32" t="s">
        <v>99</v>
      </c>
      <c r="C53" s="33" t="s">
        <v>49</v>
      </c>
      <c r="D53" s="33"/>
      <c r="E53" s="33">
        <v>1337.12</v>
      </c>
    </row>
    <row r="54" spans="1:5" ht="38.25" customHeight="1">
      <c r="A54" s="33">
        <v>2</v>
      </c>
      <c r="B54" s="32" t="s">
        <v>100</v>
      </c>
      <c r="C54" s="33" t="s">
        <v>49</v>
      </c>
      <c r="D54" s="33"/>
      <c r="E54" s="33">
        <v>4712.55</v>
      </c>
    </row>
    <row r="55" spans="1:5" ht="12.75">
      <c r="A55" s="33">
        <v>3</v>
      </c>
      <c r="B55" s="32"/>
      <c r="C55" s="33"/>
      <c r="D55" s="33"/>
      <c r="E55" s="33"/>
    </row>
    <row r="56" spans="1:5" ht="12.75">
      <c r="A56" s="44"/>
      <c r="B56" s="44"/>
      <c r="C56" s="44"/>
      <c r="D56" s="44"/>
      <c r="E56" s="44">
        <f>E53+E54+E55</f>
        <v>6049.67</v>
      </c>
    </row>
    <row r="58" spans="1:5" ht="12.75">
      <c r="A58" s="27" t="s">
        <v>71</v>
      </c>
      <c r="B58" s="27"/>
      <c r="C58" s="27"/>
      <c r="D58" s="27"/>
      <c r="E58" s="27"/>
    </row>
    <row r="59" spans="1:5" ht="12.75">
      <c r="A59" s="28" t="s">
        <v>43</v>
      </c>
      <c r="B59" s="29" t="s">
        <v>44</v>
      </c>
      <c r="C59" s="29" t="s">
        <v>45</v>
      </c>
      <c r="D59" s="29" t="s">
        <v>46</v>
      </c>
      <c r="E59" s="29" t="s">
        <v>47</v>
      </c>
    </row>
    <row r="60" spans="1:5" ht="12.75">
      <c r="A60" s="33">
        <v>1</v>
      </c>
      <c r="B60" s="32" t="s">
        <v>99</v>
      </c>
      <c r="C60" s="33" t="s">
        <v>49</v>
      </c>
      <c r="D60" s="33"/>
      <c r="E60" s="33">
        <v>1337.12</v>
      </c>
    </row>
    <row r="61" spans="1:5" ht="12.75">
      <c r="A61" s="33">
        <v>2</v>
      </c>
      <c r="B61" s="32"/>
      <c r="C61" s="33"/>
      <c r="D61" s="33"/>
      <c r="E61" s="49"/>
    </row>
    <row r="62" spans="1:5" ht="12.75">
      <c r="A62" s="33">
        <v>3</v>
      </c>
      <c r="B62" s="50"/>
      <c r="C62" s="49"/>
      <c r="D62" s="49"/>
      <c r="E62" s="49"/>
    </row>
    <row r="63" spans="1:5" ht="12.75">
      <c r="A63" s="44"/>
      <c r="B63" s="44"/>
      <c r="C63" s="44"/>
      <c r="D63" s="44"/>
      <c r="E63" s="44">
        <f>E60+E61+E62</f>
        <v>1337.12</v>
      </c>
    </row>
    <row r="66" spans="1:5" ht="12.75">
      <c r="A66" s="51"/>
      <c r="B66" s="52" t="s">
        <v>101</v>
      </c>
      <c r="C66" s="53"/>
      <c r="D66" s="53"/>
      <c r="E66" s="52">
        <f>E6+E13+E20+E27+E35+E41+E49+E56+E63</f>
        <v>18488.769999999993</v>
      </c>
    </row>
  </sheetData>
  <sheetProtection selectLockedCells="1" selectUnlockedCells="1"/>
  <mergeCells count="9">
    <mergeCell ref="A1:E1"/>
    <mergeCell ref="A8:E8"/>
    <mergeCell ref="A15:E15"/>
    <mergeCell ref="A22:E22"/>
    <mergeCell ref="A29:E29"/>
    <mergeCell ref="A37:E37"/>
    <mergeCell ref="A43:E43"/>
    <mergeCell ref="A51:E51"/>
    <mergeCell ref="A58:E5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4"/>
  <sheetViews>
    <sheetView zoomScale="80" zoomScaleNormal="80" workbookViewId="0" topLeftCell="A1">
      <selection activeCell="C14" sqref="C14"/>
    </sheetView>
  </sheetViews>
  <sheetFormatPr defaultColWidth="12.57421875" defaultRowHeight="12.75"/>
  <cols>
    <col min="1" max="1" width="11.57421875" style="0" customWidth="1"/>
    <col min="2" max="2" width="30.140625" style="0" customWidth="1"/>
    <col min="3" max="3" width="31.8515625" style="0" customWidth="1"/>
    <col min="4" max="16384" width="11.57421875" style="0" customWidth="1"/>
  </cols>
  <sheetData>
    <row r="3" spans="1:3" ht="12.75">
      <c r="A3" s="54" t="s">
        <v>102</v>
      </c>
      <c r="B3" s="54" t="s">
        <v>103</v>
      </c>
      <c r="C3" s="54" t="s">
        <v>104</v>
      </c>
    </row>
    <row r="4" spans="1:3" ht="12.75">
      <c r="A4" s="19"/>
      <c r="B4" s="19"/>
      <c r="C4" s="19"/>
    </row>
    <row r="5" spans="1:3" ht="12.75">
      <c r="A5" s="55">
        <v>1</v>
      </c>
      <c r="B5" s="56" t="s">
        <v>105</v>
      </c>
      <c r="C5" s="30">
        <v>220</v>
      </c>
    </row>
    <row r="6" spans="1:3" ht="12.75">
      <c r="A6" s="30"/>
      <c r="B6" s="30"/>
      <c r="C6" s="30"/>
    </row>
    <row r="7" spans="1:3" ht="12.75">
      <c r="A7" s="30"/>
      <c r="B7" s="56"/>
      <c r="C7" s="30"/>
    </row>
    <row r="8" spans="1:3" ht="12.75">
      <c r="A8" s="30"/>
      <c r="B8" s="30"/>
      <c r="C8" s="30"/>
    </row>
    <row r="9" spans="1:3" ht="12.75">
      <c r="A9" s="30"/>
      <c r="B9" s="30"/>
      <c r="C9" s="30"/>
    </row>
    <row r="10" spans="1:3" ht="12.75">
      <c r="A10" s="30"/>
      <c r="B10" s="30"/>
      <c r="C10" s="30"/>
    </row>
    <row r="11" spans="1:3" ht="12.75">
      <c r="A11" s="30"/>
      <c r="B11" s="30"/>
      <c r="C11" s="30"/>
    </row>
    <row r="12" spans="1:3" ht="12.75">
      <c r="A12" s="30"/>
      <c r="B12" s="30"/>
      <c r="C12" s="30"/>
    </row>
    <row r="13" spans="1:3" ht="12.75">
      <c r="A13" s="30"/>
      <c r="B13" s="30"/>
      <c r="C13" s="30"/>
    </row>
    <row r="14" spans="1:3" ht="12.75">
      <c r="A14" s="57"/>
      <c r="B14" s="58" t="s">
        <v>106</v>
      </c>
      <c r="C14" s="58">
        <f>C5+C6+C7+C8+C9+C10+C11</f>
        <v>220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workbookViewId="0" topLeftCell="A1">
      <selection activeCell="A8" sqref="A8"/>
    </sheetView>
  </sheetViews>
  <sheetFormatPr defaultColWidth="12.57421875" defaultRowHeight="12.75"/>
  <cols>
    <col min="1" max="1" width="9.7109375" style="0" customWidth="1"/>
    <col min="2" max="2" width="34.8515625" style="0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ht="12.75">
      <c r="A1" s="27" t="s">
        <v>107</v>
      </c>
      <c r="B1" s="27"/>
      <c r="C1" s="27"/>
      <c r="D1" s="27"/>
      <c r="E1" s="27"/>
    </row>
    <row r="2" spans="1:5" ht="12.75">
      <c r="A2" s="28" t="s">
        <v>43</v>
      </c>
      <c r="B2" s="29" t="s">
        <v>44</v>
      </c>
      <c r="C2" s="29" t="s">
        <v>45</v>
      </c>
      <c r="D2" s="29" t="s">
        <v>46</v>
      </c>
      <c r="E2" s="29" t="s">
        <v>47</v>
      </c>
    </row>
    <row r="3" spans="1:5" ht="12.75">
      <c r="A3" s="30">
        <v>1</v>
      </c>
      <c r="B3" s="32" t="s">
        <v>67</v>
      </c>
      <c r="C3" s="33" t="s">
        <v>49</v>
      </c>
      <c r="D3" s="32" t="s">
        <v>68</v>
      </c>
      <c r="E3" s="32">
        <v>60847.05</v>
      </c>
    </row>
    <row r="4" spans="1:5" ht="12.75">
      <c r="A4" s="30">
        <v>2</v>
      </c>
      <c r="B4" s="32" t="s">
        <v>92</v>
      </c>
      <c r="C4" s="33" t="s">
        <v>93</v>
      </c>
      <c r="D4" s="32" t="s">
        <v>94</v>
      </c>
      <c r="E4" s="33">
        <v>24549</v>
      </c>
    </row>
    <row r="5" spans="1:5" ht="12.75">
      <c r="A5" s="30">
        <v>3</v>
      </c>
      <c r="B5" s="32" t="s">
        <v>95</v>
      </c>
      <c r="C5" s="33" t="s">
        <v>93</v>
      </c>
      <c r="D5" s="59" t="s">
        <v>96</v>
      </c>
      <c r="E5" s="33">
        <v>14645</v>
      </c>
    </row>
    <row r="6" spans="1:5" ht="12.75">
      <c r="A6" s="30"/>
      <c r="B6" s="32" t="s">
        <v>97</v>
      </c>
      <c r="C6" s="33" t="s">
        <v>93</v>
      </c>
      <c r="D6" s="59" t="s">
        <v>98</v>
      </c>
      <c r="E6" s="49">
        <v>2268.3</v>
      </c>
    </row>
    <row r="7" spans="1:5" ht="12.75">
      <c r="A7" s="34"/>
      <c r="B7" s="34"/>
      <c r="C7" s="34"/>
      <c r="D7" s="34"/>
      <c r="E7" s="35">
        <f>E4+E3+E5+E6</f>
        <v>102309.35</v>
      </c>
    </row>
    <row r="8" spans="1:5" ht="12.75">
      <c r="A8" s="27" t="s">
        <v>108</v>
      </c>
      <c r="B8" s="27"/>
      <c r="C8" s="27"/>
      <c r="D8" s="27"/>
      <c r="E8" s="27"/>
    </row>
    <row r="9" spans="1:5" ht="12.75">
      <c r="A9" s="28" t="s">
        <v>43</v>
      </c>
      <c r="B9" s="29" t="s">
        <v>44</v>
      </c>
      <c r="C9" s="29" t="s">
        <v>45</v>
      </c>
      <c r="D9" s="29" t="s">
        <v>46</v>
      </c>
      <c r="E9" s="29" t="s">
        <v>47</v>
      </c>
    </row>
    <row r="10" spans="1:5" ht="12.75">
      <c r="A10" s="30">
        <v>1</v>
      </c>
      <c r="B10" s="32" t="s">
        <v>78</v>
      </c>
      <c r="C10" s="33" t="s">
        <v>49</v>
      </c>
      <c r="D10" s="33" t="s">
        <v>79</v>
      </c>
      <c r="E10" s="33">
        <v>1070</v>
      </c>
    </row>
    <row r="11" spans="1:5" ht="12.75">
      <c r="A11" s="30">
        <v>2</v>
      </c>
      <c r="B11" s="32"/>
      <c r="C11" s="33"/>
      <c r="D11" s="32"/>
      <c r="E11" s="32"/>
    </row>
    <row r="12" spans="1:5" ht="12.75">
      <c r="A12" s="30">
        <v>3</v>
      </c>
      <c r="B12" s="32"/>
      <c r="C12" s="32"/>
      <c r="D12" s="32"/>
      <c r="E12" s="32"/>
    </row>
    <row r="13" spans="1:5" ht="12.75">
      <c r="A13" s="34"/>
      <c r="B13" s="34"/>
      <c r="C13" s="34"/>
      <c r="D13" s="34"/>
      <c r="E13" s="36">
        <f>E11+E10+E12</f>
        <v>1070</v>
      </c>
    </row>
    <row r="15" spans="1:5" ht="12.75">
      <c r="A15" s="27"/>
      <c r="B15" s="27"/>
      <c r="C15" s="27"/>
      <c r="D15" s="27"/>
      <c r="E15" s="27"/>
    </row>
    <row r="16" spans="1:5" ht="12.75">
      <c r="A16" s="28" t="s">
        <v>43</v>
      </c>
      <c r="B16" s="29" t="s">
        <v>44</v>
      </c>
      <c r="C16" s="29" t="s">
        <v>45</v>
      </c>
      <c r="D16" s="29" t="s">
        <v>46</v>
      </c>
      <c r="E16" s="29" t="s">
        <v>47</v>
      </c>
    </row>
    <row r="17" spans="1:5" ht="32.25" customHeight="1">
      <c r="A17" s="33">
        <v>1</v>
      </c>
      <c r="B17" s="32"/>
      <c r="C17" s="33"/>
      <c r="D17" s="32"/>
      <c r="E17" s="32"/>
    </row>
    <row r="18" spans="1:5" ht="16.5" customHeight="1">
      <c r="A18" s="33">
        <v>2</v>
      </c>
      <c r="B18" s="32"/>
      <c r="C18" s="33"/>
      <c r="D18" s="32"/>
      <c r="E18" s="32"/>
    </row>
    <row r="19" spans="1:5" ht="48" customHeight="1">
      <c r="A19" s="33">
        <v>3</v>
      </c>
      <c r="B19" s="32"/>
      <c r="C19" s="32"/>
      <c r="D19" s="32"/>
      <c r="E19" s="32"/>
    </row>
    <row r="20" spans="1:5" ht="12.75">
      <c r="A20" s="37"/>
      <c r="B20" s="37"/>
      <c r="C20" s="37"/>
      <c r="D20" s="37"/>
      <c r="E20" s="38">
        <f>E17+E18+E19</f>
        <v>0</v>
      </c>
    </row>
    <row r="21" spans="1:5" ht="12.75">
      <c r="A21" s="39"/>
      <c r="B21" s="39"/>
      <c r="C21" s="39"/>
      <c r="D21" s="39"/>
      <c r="E21" s="40"/>
    </row>
    <row r="22" spans="1:5" ht="12.75">
      <c r="A22" s="27"/>
      <c r="B22" s="27"/>
      <c r="C22" s="27"/>
      <c r="D22" s="27"/>
      <c r="E22" s="27"/>
    </row>
    <row r="23" spans="1:5" ht="12.75">
      <c r="A23" s="28" t="s">
        <v>43</v>
      </c>
      <c r="B23" s="29" t="s">
        <v>44</v>
      </c>
      <c r="C23" s="29" t="s">
        <v>45</v>
      </c>
      <c r="D23" s="29" t="s">
        <v>46</v>
      </c>
      <c r="E23" s="29" t="s">
        <v>47</v>
      </c>
    </row>
    <row r="24" spans="1:5" ht="12.75">
      <c r="A24" s="30">
        <v>1</v>
      </c>
      <c r="B24" s="31"/>
      <c r="C24" s="30"/>
      <c r="D24" s="30"/>
      <c r="E24" s="30"/>
    </row>
    <row r="25" spans="1:5" ht="12.75">
      <c r="A25" s="30">
        <v>2</v>
      </c>
      <c r="B25" s="32"/>
      <c r="C25" s="33"/>
      <c r="D25" s="32"/>
      <c r="E25" s="32"/>
    </row>
    <row r="26" spans="1:5" ht="12.75">
      <c r="A26" s="30">
        <v>3</v>
      </c>
      <c r="B26" s="32"/>
      <c r="C26" s="32"/>
      <c r="D26" s="32"/>
      <c r="E26" s="32"/>
    </row>
    <row r="27" spans="1:5" ht="12.75">
      <c r="A27" s="37"/>
      <c r="B27" s="37"/>
      <c r="C27" s="37"/>
      <c r="D27" s="37"/>
      <c r="E27" s="38">
        <f>E25+E24+E26</f>
        <v>0</v>
      </c>
    </row>
    <row r="28" spans="1:5" ht="12.75">
      <c r="A28" s="19"/>
      <c r="B28" s="19"/>
      <c r="C28" s="19"/>
      <c r="D28" s="19"/>
      <c r="E28" s="19"/>
    </row>
    <row r="29" spans="1:5" ht="12.75">
      <c r="A29" s="19"/>
      <c r="B29" s="19"/>
      <c r="C29" s="19"/>
      <c r="D29" s="19"/>
      <c r="E29" s="19"/>
    </row>
    <row r="30" spans="1:5" ht="12.75">
      <c r="A30" s="27"/>
      <c r="B30" s="27"/>
      <c r="C30" s="27"/>
      <c r="D30" s="27"/>
      <c r="E30" s="27"/>
    </row>
    <row r="31" spans="1:5" ht="12.75">
      <c r="A31" s="28" t="s">
        <v>43</v>
      </c>
      <c r="B31" s="29" t="s">
        <v>44</v>
      </c>
      <c r="C31" s="29" t="s">
        <v>45</v>
      </c>
      <c r="D31" s="29" t="s">
        <v>46</v>
      </c>
      <c r="E31" s="29" t="s">
        <v>47</v>
      </c>
    </row>
    <row r="32" spans="1:5" ht="12.75">
      <c r="A32" s="30">
        <v>1</v>
      </c>
      <c r="B32" s="31"/>
      <c r="C32" s="33"/>
      <c r="D32" s="30"/>
      <c r="E32" s="30"/>
    </row>
    <row r="33" spans="1:5" ht="12.75">
      <c r="A33" s="30">
        <v>2</v>
      </c>
      <c r="B33" s="32"/>
      <c r="C33" s="32"/>
      <c r="D33" s="32"/>
      <c r="E33" s="32"/>
    </row>
    <row r="34" spans="1:5" ht="12.75">
      <c r="A34" s="30">
        <v>3</v>
      </c>
      <c r="B34" s="32"/>
      <c r="C34" s="32"/>
      <c r="D34" s="32"/>
      <c r="E34" s="32"/>
    </row>
    <row r="35" spans="1:5" ht="12.75">
      <c r="A35" s="37"/>
      <c r="B35" s="37"/>
      <c r="C35" s="37"/>
      <c r="D35" s="37"/>
      <c r="E35" s="38">
        <f>E32+E33+E34</f>
        <v>0</v>
      </c>
    </row>
    <row r="37" spans="1:5" ht="12.75">
      <c r="A37" s="27"/>
      <c r="B37" s="27"/>
      <c r="C37" s="27"/>
      <c r="D37" s="27"/>
      <c r="E37" s="27"/>
    </row>
    <row r="38" spans="1:5" ht="12.75">
      <c r="A38" s="28" t="s">
        <v>43</v>
      </c>
      <c r="B38" s="29" t="s">
        <v>44</v>
      </c>
      <c r="C38" s="29" t="s">
        <v>45</v>
      </c>
      <c r="D38" s="29" t="s">
        <v>46</v>
      </c>
      <c r="E38" s="29" t="s">
        <v>47</v>
      </c>
    </row>
    <row r="39" spans="1:5" ht="12.75">
      <c r="A39" s="30"/>
      <c r="B39" s="30"/>
      <c r="C39" s="33"/>
      <c r="D39" s="30"/>
      <c r="E39" s="30"/>
    </row>
    <row r="40" spans="1:5" ht="12.75">
      <c r="A40" s="30"/>
      <c r="B40" s="32"/>
      <c r="C40" s="32"/>
      <c r="D40" s="32"/>
      <c r="E40" s="32"/>
    </row>
    <row r="41" spans="1:5" ht="12.75">
      <c r="A41" s="30"/>
      <c r="B41" s="32"/>
      <c r="C41" s="32"/>
      <c r="D41" s="32"/>
      <c r="E41" s="32"/>
    </row>
    <row r="42" spans="1:5" ht="12.75">
      <c r="A42" s="37"/>
      <c r="B42" s="37"/>
      <c r="C42" s="37"/>
      <c r="D42" s="37"/>
      <c r="E42" s="38">
        <f>E39+E40+E41</f>
        <v>0</v>
      </c>
    </row>
    <row r="44" spans="1:5" ht="12.75">
      <c r="A44" s="44"/>
      <c r="B44" s="44" t="s">
        <v>76</v>
      </c>
      <c r="C44" s="44"/>
      <c r="D44" s="44"/>
      <c r="E44" s="44">
        <f>E7+E13+E20+E27+E35+E42</f>
        <v>103379.35</v>
      </c>
    </row>
  </sheetData>
  <sheetProtection selectLockedCells="1" selectUnlockedCells="1"/>
  <mergeCells count="6">
    <mergeCell ref="A1:E1"/>
    <mergeCell ref="A8:E8"/>
    <mergeCell ref="A15:E15"/>
    <mergeCell ref="A22:E22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2015-12-10T07:04:40Z</cp:lastPrinted>
  <dcterms:modified xsi:type="dcterms:W3CDTF">2016-03-09T10:45:14Z</dcterms:modified>
  <cp:category/>
  <cp:version/>
  <cp:contentType/>
  <cp:contentStatus/>
  <cp:revision>138</cp:revision>
</cp:coreProperties>
</file>