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8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<sst xmlns="http://schemas.openxmlformats.org/spreadsheetml/2006/main" count="109" uniqueCount="70">
  <si>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</si>
  <si>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</si>
  <si>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</si>
  <si>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</si>
  <si>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</si>
  <si>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</si>
  <si>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</si>
  <si>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</si>
  <si>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</si>
  <si>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</si>
  <si>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</si>
  <si>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</si>
  <si>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</si>
  <si>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</si>
  <si>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Фрунзе</t>
  </si>
  <si>
    <t>63/65</t>
  </si>
  <si>
    <t>01.06.2012 г.</t>
  </si>
  <si>
    <t xml:space="preserve">Ремонт жилья </t>
  </si>
  <si>
    <t>Узлы учета</t>
  </si>
  <si>
    <t>Капитальный ремонт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</si>
  <si>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</si>
  <si>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</si>
  <si>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</si>
  <si>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</si>
  <si>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</si>
  <si>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</si>
  <si>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</si>
  <si>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</si>
  <si>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</si>
  <si>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</si>
  <si>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</si>
  <si>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</si>
  <si>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</si>
  <si>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</si>
  <si>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</si>
  <si>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</si>
  <si>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</si>
  <si>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</si>
  <si>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</si>
  <si>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</si>
  <si>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</si>
  <si>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ИТОГО ПО ДОМУ</t>
  </si>
  <si>
    <t>Октябрь 2015 г.</t>
  </si>
  <si>
    <t>Вид работ</t>
  </si>
  <si>
    <t>Место проведения работ</t>
  </si>
  <si>
    <t>Сумма</t>
  </si>
  <si>
    <t>Ремонт балконной плиты</t>
  </si>
  <si>
    <t>Фрунзе, 63/65</t>
  </si>
  <si>
    <t>кв. 36</t>
  </si>
  <si>
    <t>ИТОГО</t>
  </si>
  <si>
    <t>ВСЕГО</t>
  </si>
  <si>
    <t>Апрель 2015 г.</t>
  </si>
  <si>
    <t>Закрытие отопительного периода: слив воды из системы</t>
  </si>
  <si>
    <t>Фрунзе 63/65</t>
  </si>
  <si>
    <t>Июнь 2015 г.</t>
  </si>
  <si>
    <t>Опрессовка внутренней системы ЦО</t>
  </si>
  <si>
    <t>Август 2015 г.</t>
  </si>
  <si>
    <t>Слив воды из системы ЦО</t>
  </si>
  <si>
    <t>Сентябрь 2015 г.</t>
  </si>
  <si>
    <t>Акарицидная обработка</t>
  </si>
  <si>
    <t>Подготовка к запуску системы ЦО: промывка системы</t>
  </si>
  <si>
    <t>Ноябрь 2015 г.</t>
  </si>
  <si>
    <t>Ликвидация воздушный пробок в стояках</t>
  </si>
  <si>
    <t>кв. 22,26,30,34,38,21,25,29,33,37,24,28,32,36,40,23,27,31,35,39</t>
  </si>
  <si>
    <t>№</t>
  </si>
  <si>
    <t>Наименование работ</t>
  </si>
  <si>
    <t xml:space="preserve">Стоимость, руб. </t>
  </si>
  <si>
    <t>перечисление денежных средств за выполненные работы ООО «ПромГражданСтрой» и ООО «Энергоцентр»</t>
  </si>
  <si>
    <t>подготовка сметной документации ( 2%)</t>
  </si>
  <si>
    <t>экспертиза сметной документации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</si>
</sst>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1" fillId="6" borderId="0" xfId="0" applyFont="1" applyFill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 wrapText="1"/>
    </xf>
    <xf numFmtId="164" fontId="11" fillId="6" borderId="1" xfId="0" applyFont="1" applyFill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62">
          <cell r="E362">
            <v>5238</v>
          </cell>
          <cell r="F362">
            <v>164770.06</v>
          </cell>
          <cell r="G362">
            <v>93051.12</v>
          </cell>
          <cell r="H362">
            <v>93476.28000000001</v>
          </cell>
          <cell r="I362">
            <v>3038.56</v>
          </cell>
          <cell r="J362">
            <v>255207.78000000003</v>
          </cell>
          <cell r="K362">
            <v>4812.839999999982</v>
          </cell>
        </row>
        <row r="363"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E364">
            <v>-694.86</v>
          </cell>
          <cell r="F364">
            <v>-92707.16</v>
          </cell>
          <cell r="G364">
            <v>0</v>
          </cell>
          <cell r="H364">
            <v>-694.86</v>
          </cell>
          <cell r="I364">
            <v>0</v>
          </cell>
          <cell r="J364">
            <v>-93402.02</v>
          </cell>
          <cell r="K364">
            <v>0</v>
          </cell>
        </row>
        <row r="365"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9">
          <cell r="E369">
            <v>2625.52</v>
          </cell>
          <cell r="F369">
            <v>11525.56</v>
          </cell>
          <cell r="G369">
            <v>37883.4</v>
          </cell>
          <cell r="H369">
            <v>37811.43</v>
          </cell>
          <cell r="I369">
            <v>39933.26</v>
          </cell>
          <cell r="J369">
            <v>9403.729999999996</v>
          </cell>
          <cell r="K369">
            <v>2697.489999999998</v>
          </cell>
        </row>
        <row r="370">
          <cell r="E370">
            <v>1659.39</v>
          </cell>
          <cell r="F370">
            <v>-1659.39</v>
          </cell>
          <cell r="G370">
            <v>33153.48</v>
          </cell>
          <cell r="H370">
            <v>33090.53</v>
          </cell>
          <cell r="I370">
            <v>33153.48</v>
          </cell>
          <cell r="J370">
            <v>-1722.3400000000038</v>
          </cell>
          <cell r="K370">
            <v>1722.3400000000038</v>
          </cell>
        </row>
        <row r="371">
          <cell r="E371">
            <v>-48.39</v>
          </cell>
          <cell r="F371">
            <v>-11508.42</v>
          </cell>
          <cell r="G371">
            <v>12377.599999999999</v>
          </cell>
          <cell r="H371">
            <v>12353.789999999999</v>
          </cell>
          <cell r="I371">
            <v>0</v>
          </cell>
          <cell r="J371">
            <v>845.369999999999</v>
          </cell>
          <cell r="K371">
            <v>-24.579999999999927</v>
          </cell>
        </row>
        <row r="372">
          <cell r="E372">
            <v>0</v>
          </cell>
          <cell r="F372">
            <v>0</v>
          </cell>
          <cell r="G372">
            <v>1768.25</v>
          </cell>
          <cell r="H372">
            <v>1764.8399999999997</v>
          </cell>
          <cell r="I372">
            <v>0</v>
          </cell>
          <cell r="J372">
            <v>1764.8399999999997</v>
          </cell>
          <cell r="K372">
            <v>3.4100000000003092</v>
          </cell>
        </row>
        <row r="373">
          <cell r="E373">
            <v>112.88</v>
          </cell>
          <cell r="F373">
            <v>4628.52</v>
          </cell>
          <cell r="G373">
            <v>2254.4399999999996</v>
          </cell>
          <cell r="H373">
            <v>2250.1600000000003</v>
          </cell>
          <cell r="I373">
            <v>1000</v>
          </cell>
          <cell r="J373">
            <v>5878.68</v>
          </cell>
          <cell r="K373">
            <v>117.1599999999994</v>
          </cell>
        </row>
        <row r="374">
          <cell r="E374">
            <v>3.53</v>
          </cell>
          <cell r="F374">
            <v>167.8</v>
          </cell>
          <cell r="G374">
            <v>66.47</v>
          </cell>
          <cell r="H374">
            <v>66.17</v>
          </cell>
          <cell r="I374">
            <v>0</v>
          </cell>
          <cell r="J374">
            <v>233.97000000000003</v>
          </cell>
          <cell r="K374">
            <v>3.8299999999999983</v>
          </cell>
        </row>
        <row r="375">
          <cell r="E375">
            <v>807.58</v>
          </cell>
          <cell r="F375">
            <v>-807.58</v>
          </cell>
          <cell r="G375">
            <v>16134.739999999996</v>
          </cell>
          <cell r="H375">
            <v>16104.040000000003</v>
          </cell>
          <cell r="I375">
            <v>16134.739999999996</v>
          </cell>
          <cell r="J375">
            <v>-838.2799999999934</v>
          </cell>
          <cell r="K375">
            <v>838.2799999999934</v>
          </cell>
        </row>
        <row r="376">
          <cell r="E376">
            <v>387.28</v>
          </cell>
          <cell r="F376">
            <v>-19454.65</v>
          </cell>
          <cell r="G376">
            <v>7735.799999999998</v>
          </cell>
          <cell r="H376">
            <v>7721.12</v>
          </cell>
          <cell r="I376">
            <v>13606.481420000004</v>
          </cell>
          <cell r="J376">
            <v>-25340.011420000006</v>
          </cell>
          <cell r="K376">
            <v>401.9599999999982</v>
          </cell>
        </row>
        <row r="377">
          <cell r="E377">
            <v>100.81</v>
          </cell>
          <cell r="F377">
            <v>5091.14</v>
          </cell>
          <cell r="G377">
            <v>2011.3900000000008</v>
          </cell>
          <cell r="H377">
            <v>2007.49</v>
          </cell>
          <cell r="I377">
            <v>0</v>
          </cell>
          <cell r="J377">
            <v>7098.63</v>
          </cell>
          <cell r="K377">
            <v>104.71000000000072</v>
          </cell>
        </row>
        <row r="379">
          <cell r="E379">
            <v>2488.36</v>
          </cell>
          <cell r="F379">
            <v>-2579.66</v>
          </cell>
          <cell r="G379">
            <v>44204.64000000001</v>
          </cell>
          <cell r="H379">
            <v>44406.619999999995</v>
          </cell>
          <cell r="I379">
            <v>44204.64000000001</v>
          </cell>
          <cell r="J379">
            <v>-2377.680000000015</v>
          </cell>
          <cell r="K379">
            <v>2286.380000000012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E382">
            <v>373.25</v>
          </cell>
          <cell r="F382">
            <v>0</v>
          </cell>
          <cell r="G382">
            <v>6630.7199999999975</v>
          </cell>
          <cell r="H382">
            <v>6661.01</v>
          </cell>
          <cell r="I382">
            <v>6661.01</v>
          </cell>
          <cell r="J382">
            <v>0</v>
          </cell>
          <cell r="K382">
            <v>342.9599999999973</v>
          </cell>
        </row>
        <row r="383">
          <cell r="E383">
            <v>2239.52</v>
          </cell>
          <cell r="F383">
            <v>-2239.52</v>
          </cell>
          <cell r="G383">
            <v>41994.35999999999</v>
          </cell>
          <cell r="H383">
            <v>42061.82</v>
          </cell>
          <cell r="I383">
            <v>41994.35999999999</v>
          </cell>
          <cell r="J383">
            <v>-2172.0599999999904</v>
          </cell>
          <cell r="K383">
            <v>2172.0599999999904</v>
          </cell>
        </row>
        <row r="384">
          <cell r="E384">
            <v>3110.45</v>
          </cell>
          <cell r="F384">
            <v>-3110.45</v>
          </cell>
          <cell r="G384">
            <v>55255.92000000001</v>
          </cell>
          <cell r="H384">
            <v>55508.39</v>
          </cell>
          <cell r="I384">
            <v>55255.92000000001</v>
          </cell>
          <cell r="J384">
            <v>-2857.9800000000105</v>
          </cell>
          <cell r="K384">
            <v>2857.9800000000105</v>
          </cell>
        </row>
        <row r="385">
          <cell r="E385">
            <v>2426.23</v>
          </cell>
          <cell r="F385">
            <v>-2426.23</v>
          </cell>
          <cell r="G385">
            <v>45530.52</v>
          </cell>
          <cell r="H385">
            <v>45601.8</v>
          </cell>
          <cell r="I385">
            <v>45530.52</v>
          </cell>
          <cell r="J385">
            <v>-2354.949999999997</v>
          </cell>
          <cell r="K385">
            <v>2354.949999999997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I13" sqref="I13"/>
    </sheetView>
  </sheetViews>
  <sheetFormatPr defaultColWidth="12.57421875" defaultRowHeight="12.75"/>
  <cols>
    <col min="1" max="1" width="8.140625" style="0" customWidth="1"/>
    <col min="2" max="2" width="18.57421875" style="0" customWidth="1"/>
    <col min="3" max="3" width="11.57421875" style="0" customWidth="1"/>
    <col min="4" max="4" width="35.57421875" style="0" customWidth="1"/>
    <col min="5" max="5" width="17.00390625" style="0" customWidth="1"/>
    <col min="6" max="6" width="20.7109375" style="0" customWidth="1"/>
    <col min="7" max="7" width="19.00390625" style="0" customWidth="1"/>
    <col min="8" max="8" width="21.140625" style="0" customWidth="1"/>
    <col min="9" max="9" width="20.00390625" style="0" customWidth="1"/>
    <col min="10" max="10" width="23.7109375" style="0" customWidth="1"/>
    <col min="11" max="11" width="16.7109375" style="0" customWidth="1"/>
    <col min="12" max="12" width="16.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35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12</v>
      </c>
      <c r="B5" s="10" t="s">
        <v>14</v>
      </c>
      <c r="C5" s="10" t="s">
        <v>15</v>
      </c>
      <c r="D5" s="9"/>
      <c r="E5" s="9"/>
      <c r="F5" s="9"/>
      <c r="G5" s="9"/>
      <c r="H5" s="9"/>
      <c r="I5" s="9"/>
      <c r="J5" s="9"/>
      <c r="K5" s="9"/>
      <c r="L5" s="11" t="s">
        <v>16</v>
      </c>
    </row>
    <row r="6" spans="1:12" ht="12.75">
      <c r="A6" s="12">
        <v>2</v>
      </c>
      <c r="B6" s="13"/>
      <c r="C6" s="13"/>
      <c r="D6" s="13" t="s">
        <v>17</v>
      </c>
      <c r="E6" s="14">
        <f>'[1]Лицевые счета домов свод'!E362</f>
        <v>5238</v>
      </c>
      <c r="F6" s="14">
        <f>'[1]Лицевые счета домов свод'!F362</f>
        <v>164770.06</v>
      </c>
      <c r="G6" s="14">
        <f>'[1]Лицевые счета домов свод'!G362</f>
        <v>93051.12</v>
      </c>
      <c r="H6" s="14">
        <f>'[1]Лицевые счета домов свод'!H362</f>
        <v>93476.28000000001</v>
      </c>
      <c r="I6" s="14">
        <f>'[1]Лицевые счета домов свод'!I362</f>
        <v>3038.56</v>
      </c>
      <c r="J6" s="14">
        <f>'[1]Лицевые счета домов свод'!J362</f>
        <v>255207.78000000003</v>
      </c>
      <c r="K6" s="14">
        <f>'[1]Лицевые счета домов свод'!K362</f>
        <v>4812.839999999982</v>
      </c>
      <c r="L6" s="15"/>
    </row>
    <row r="7" spans="1:12" ht="12.75">
      <c r="A7" s="13"/>
      <c r="B7" s="13"/>
      <c r="C7" s="13"/>
      <c r="D7" s="13" t="s">
        <v>18</v>
      </c>
      <c r="E7" s="14">
        <f>'[1]Лицевые счета домов свод'!E363</f>
        <v>0</v>
      </c>
      <c r="F7" s="14">
        <f>'[1]Лицевые счета домов свод'!F363</f>
        <v>0</v>
      </c>
      <c r="G7" s="14">
        <f>'[1]Лицевые счета домов свод'!G363</f>
        <v>0</v>
      </c>
      <c r="H7" s="14">
        <f>'[1]Лицевые счета домов свод'!H363</f>
        <v>0</v>
      </c>
      <c r="I7" s="14">
        <f>'[1]Лицевые счета домов свод'!I363</f>
        <v>0</v>
      </c>
      <c r="J7" s="14">
        <f>'[1]Лицевые счета домов свод'!J363</f>
        <v>0</v>
      </c>
      <c r="K7" s="14">
        <f>'[1]Лицевые счета домов свод'!K363</f>
        <v>0</v>
      </c>
      <c r="L7" s="15"/>
    </row>
    <row r="8" spans="1:12" ht="12.75">
      <c r="A8" s="13"/>
      <c r="B8" s="13"/>
      <c r="C8" s="13"/>
      <c r="D8" s="13" t="s">
        <v>19</v>
      </c>
      <c r="E8" s="14">
        <f>'[1]Лицевые счета домов свод'!E364</f>
        <v>-694.86</v>
      </c>
      <c r="F8" s="14">
        <f>'[1]Лицевые счета домов свод'!F364</f>
        <v>-92707.16</v>
      </c>
      <c r="G8" s="14">
        <f>'[1]Лицевые счета домов свод'!G364</f>
        <v>0</v>
      </c>
      <c r="H8" s="14">
        <f>'[1]Лицевые счета домов свод'!H364</f>
        <v>-694.86</v>
      </c>
      <c r="I8" s="14">
        <f>'[1]Лицевые счета домов свод'!I364</f>
        <v>0</v>
      </c>
      <c r="J8" s="14">
        <f>'[1]Лицевые счета домов свод'!J364</f>
        <v>-93402.02</v>
      </c>
      <c r="K8" s="14">
        <f>'[1]Лицевые счета домов свод'!K364</f>
        <v>0</v>
      </c>
      <c r="L8" s="15"/>
    </row>
    <row r="9" spans="1:12" ht="12.75">
      <c r="A9" s="13"/>
      <c r="B9" s="13"/>
      <c r="C9" s="13"/>
      <c r="D9" s="13" t="s">
        <v>20</v>
      </c>
      <c r="E9" s="14">
        <f>'[1]Лицевые счета домов свод'!E365</f>
        <v>0</v>
      </c>
      <c r="F9" s="14">
        <f>'[1]Лицевые счета домов свод'!F365</f>
        <v>0</v>
      </c>
      <c r="G9" s="14">
        <f>'[1]Лицевые счета домов свод'!G365</f>
        <v>0</v>
      </c>
      <c r="H9" s="14">
        <f>'[1]Лицевые счета домов свод'!H365</f>
        <v>0</v>
      </c>
      <c r="I9" s="14">
        <f>'[1]Лицевые счета домов свод'!I365</f>
        <v>0</v>
      </c>
      <c r="J9" s="14">
        <f>'[1]Лицевые счета домов свод'!J365</f>
        <v>0</v>
      </c>
      <c r="K9" s="14">
        <f>'[1]Лицевые счета домов свод'!K365</f>
        <v>0</v>
      </c>
      <c r="L9" s="15"/>
    </row>
    <row r="10" spans="1:12" ht="12.75">
      <c r="A10" s="13"/>
      <c r="B10" s="13"/>
      <c r="C10" s="13"/>
      <c r="D10" s="13" t="s">
        <v>21</v>
      </c>
      <c r="E10" s="14">
        <f>'[1]Лицевые счета домов свод'!E366</f>
        <v>0</v>
      </c>
      <c r="F10" s="14">
        <f>'[1]Лицевые счета домов свод'!F366</f>
        <v>0</v>
      </c>
      <c r="G10" s="14">
        <f>'[1]Лицевые счета домов свод'!G366</f>
        <v>0</v>
      </c>
      <c r="H10" s="14">
        <f>'[1]Лицевые счета домов свод'!H366</f>
        <v>0</v>
      </c>
      <c r="I10" s="14">
        <f>'[1]Лицевые счета домов свод'!I366</f>
        <v>0</v>
      </c>
      <c r="J10" s="14">
        <f>'[1]Лицевые счета домов свод'!J366</f>
        <v>0</v>
      </c>
      <c r="K10" s="14">
        <f>'[1]Лицевые счета домов свод'!K366</f>
        <v>0</v>
      </c>
      <c r="L10" s="15"/>
    </row>
    <row r="11" spans="1:12" ht="12.75">
      <c r="A11" s="13"/>
      <c r="B11" s="13"/>
      <c r="C11" s="13"/>
      <c r="D11" s="13" t="s">
        <v>22</v>
      </c>
      <c r="E11" s="14">
        <f>'[1]Лицевые счета домов свод'!E367</f>
        <v>0</v>
      </c>
      <c r="F11" s="14">
        <f>'[1]Лицевые счета домов свод'!F367</f>
        <v>0</v>
      </c>
      <c r="G11" s="14">
        <f>'[1]Лицевые счета домов свод'!G367</f>
        <v>0</v>
      </c>
      <c r="H11" s="14">
        <f>'[1]Лицевые счета домов свод'!H367</f>
        <v>0</v>
      </c>
      <c r="I11" s="14">
        <f>'[1]Лицевые счета домов свод'!I367</f>
        <v>0</v>
      </c>
      <c r="J11" s="14">
        <f>'[1]Лицевые счета домов свод'!J367</f>
        <v>0</v>
      </c>
      <c r="K11" s="14">
        <f>'[1]Лицевые счета домов свод'!K367</f>
        <v>0</v>
      </c>
      <c r="L11" s="15"/>
    </row>
    <row r="12" spans="1:12" ht="12.75">
      <c r="A12" s="13"/>
      <c r="B12" s="13"/>
      <c r="C12" s="13"/>
      <c r="D12" s="5" t="s">
        <v>23</v>
      </c>
      <c r="E12" s="5">
        <f>SUM(E6:E11)</f>
        <v>4543.14</v>
      </c>
      <c r="F12" s="5">
        <f>SUM(F6:F11)</f>
        <v>72062.9</v>
      </c>
      <c r="G12" s="5">
        <f>SUM(G6:G11)</f>
        <v>93051.12</v>
      </c>
      <c r="H12" s="5">
        <f>SUM(H6:H11)</f>
        <v>92781.42000000001</v>
      </c>
      <c r="I12" s="5">
        <f>SUM(I6:I11)</f>
        <v>3038.56</v>
      </c>
      <c r="J12" s="5">
        <f>SUM(J6:J11)</f>
        <v>161805.76</v>
      </c>
      <c r="K12" s="5">
        <f>SUM(K6:K11)</f>
        <v>4812.839999999982</v>
      </c>
      <c r="L12" s="16"/>
    </row>
    <row r="13" spans="1:12" ht="12.75">
      <c r="A13" s="13"/>
      <c r="B13" s="13"/>
      <c r="C13" s="13"/>
      <c r="D13" s="17" t="s">
        <v>24</v>
      </c>
      <c r="E13" s="14">
        <f>'[1]Лицевые счета домов свод'!E369</f>
        <v>2625.52</v>
      </c>
      <c r="F13" s="14">
        <f>'[1]Лицевые счета домов свод'!F369</f>
        <v>11525.56</v>
      </c>
      <c r="G13" s="14">
        <f>'[1]Лицевые счета домов свод'!G369</f>
        <v>37883.4</v>
      </c>
      <c r="H13" s="14">
        <f>'[1]Лицевые счета домов свод'!H369</f>
        <v>37811.43</v>
      </c>
      <c r="I13" s="14">
        <f>'[1]Лицевые счета домов свод'!I369</f>
        <v>39933.26</v>
      </c>
      <c r="J13" s="14">
        <f>'[1]Лицевые счета домов свод'!J369</f>
        <v>9403.729999999996</v>
      </c>
      <c r="K13" s="14">
        <f>'[1]Лицевые счета домов свод'!K369</f>
        <v>2697.489999999998</v>
      </c>
      <c r="L13" s="15"/>
    </row>
    <row r="14" spans="1:12" ht="12.75">
      <c r="A14" s="13"/>
      <c r="B14" s="13"/>
      <c r="C14" s="13"/>
      <c r="D14" s="17" t="s">
        <v>25</v>
      </c>
      <c r="E14" s="14">
        <f>'[1]Лицевые счета домов свод'!E370</f>
        <v>1659.39</v>
      </c>
      <c r="F14" s="14">
        <f>'[1]Лицевые счета домов свод'!F370</f>
        <v>-1659.39</v>
      </c>
      <c r="G14" s="14">
        <f>'[1]Лицевые счета домов свод'!G370</f>
        <v>33153.48</v>
      </c>
      <c r="H14" s="14">
        <f>'[1]Лицевые счета домов свод'!H370</f>
        <v>33090.53</v>
      </c>
      <c r="I14" s="14">
        <f>'[1]Лицевые счета домов свод'!I370</f>
        <v>33153.48</v>
      </c>
      <c r="J14" s="14">
        <f>'[1]Лицевые счета домов свод'!J370</f>
        <v>-1722.3400000000038</v>
      </c>
      <c r="K14" s="14">
        <f>'[1]Лицевые счета домов свод'!K370</f>
        <v>1722.3400000000038</v>
      </c>
      <c r="L14" s="15"/>
    </row>
    <row r="15" spans="1:12" ht="12.75">
      <c r="A15" s="13"/>
      <c r="B15" s="13"/>
      <c r="C15" s="13"/>
      <c r="D15" s="17" t="s">
        <v>26</v>
      </c>
      <c r="E15" s="14">
        <f>'[1]Лицевые счета домов свод'!E371</f>
        <v>-48.39</v>
      </c>
      <c r="F15" s="14">
        <f>'[1]Лицевые счета домов свод'!F371</f>
        <v>-11508.42</v>
      </c>
      <c r="G15" s="14">
        <f>'[1]Лицевые счета домов свод'!G371</f>
        <v>12377.599999999999</v>
      </c>
      <c r="H15" s="14">
        <f>'[1]Лицевые счета домов свод'!H371</f>
        <v>12353.789999999999</v>
      </c>
      <c r="I15" s="14">
        <f>'[1]Лицевые счета домов свод'!I371</f>
        <v>0</v>
      </c>
      <c r="J15" s="14">
        <f>'[1]Лицевые счета домов свод'!J371</f>
        <v>845.369999999999</v>
      </c>
      <c r="K15" s="14">
        <f>'[1]Лицевые счета домов свод'!K371</f>
        <v>-24.579999999999927</v>
      </c>
      <c r="L15" s="15"/>
    </row>
    <row r="16" spans="1:12" ht="12.75">
      <c r="A16" s="13"/>
      <c r="B16" s="13"/>
      <c r="C16" s="13"/>
      <c r="D16" s="17" t="s">
        <v>27</v>
      </c>
      <c r="E16" s="14">
        <f>'[1]Лицевые счета домов свод'!E372</f>
        <v>0</v>
      </c>
      <c r="F16" s="14">
        <f>'[1]Лицевые счета домов свод'!F372</f>
        <v>0</v>
      </c>
      <c r="G16" s="14">
        <f>'[1]Лицевые счета домов свод'!G372</f>
        <v>1768.25</v>
      </c>
      <c r="H16" s="14">
        <f>'[1]Лицевые счета домов свод'!H372</f>
        <v>1764.8399999999997</v>
      </c>
      <c r="I16" s="14">
        <f>'[1]Лицевые счета домов свод'!I372</f>
        <v>0</v>
      </c>
      <c r="J16" s="14">
        <f>'[1]Лицевые счета домов свод'!J372</f>
        <v>1764.8399999999997</v>
      </c>
      <c r="K16" s="14">
        <f>'[1]Лицевые счета домов свод'!K372</f>
        <v>3.4100000000003092</v>
      </c>
      <c r="L16" s="15"/>
    </row>
    <row r="17" spans="1:12" ht="12.75">
      <c r="A17" s="13"/>
      <c r="B17" s="13"/>
      <c r="C17" s="13"/>
      <c r="D17" s="13" t="s">
        <v>28</v>
      </c>
      <c r="E17" s="14">
        <f>'[1]Лицевые счета домов свод'!E373</f>
        <v>112.88</v>
      </c>
      <c r="F17" s="14">
        <f>'[1]Лицевые счета домов свод'!F373</f>
        <v>4628.52</v>
      </c>
      <c r="G17" s="14">
        <f>'[1]Лицевые счета домов свод'!G373</f>
        <v>2254.4399999999996</v>
      </c>
      <c r="H17" s="14">
        <f>'[1]Лицевые счета домов свод'!H373</f>
        <v>2250.1600000000003</v>
      </c>
      <c r="I17" s="14">
        <f>'[1]Лицевые счета домов свод'!I373</f>
        <v>1000</v>
      </c>
      <c r="J17" s="14">
        <f>'[1]Лицевые счета домов свод'!J373</f>
        <v>5878.68</v>
      </c>
      <c r="K17" s="14">
        <f>'[1]Лицевые счета домов свод'!K373</f>
        <v>117.1599999999994</v>
      </c>
      <c r="L17" s="15"/>
    </row>
    <row r="18" spans="1:12" ht="12.75">
      <c r="A18" s="13"/>
      <c r="B18" s="13"/>
      <c r="C18" s="13"/>
      <c r="D18" s="17" t="s">
        <v>29</v>
      </c>
      <c r="E18" s="14">
        <f>'[1]Лицевые счета домов свод'!E374</f>
        <v>3.53</v>
      </c>
      <c r="F18" s="14">
        <f>'[1]Лицевые счета домов свод'!F374</f>
        <v>167.8</v>
      </c>
      <c r="G18" s="14">
        <f>'[1]Лицевые счета домов свод'!G374</f>
        <v>66.47</v>
      </c>
      <c r="H18" s="14">
        <f>'[1]Лицевые счета домов свод'!H374</f>
        <v>66.17</v>
      </c>
      <c r="I18" s="14">
        <f>'[1]Лицевые счета домов свод'!I374</f>
        <v>0</v>
      </c>
      <c r="J18" s="14">
        <f>'[1]Лицевые счета домов свод'!J374</f>
        <v>233.97000000000003</v>
      </c>
      <c r="K18" s="14">
        <f>'[1]Лицевые счета домов свод'!K374</f>
        <v>3.8299999999999983</v>
      </c>
      <c r="L18" s="15"/>
    </row>
    <row r="19" spans="1:12" ht="45.75" customHeight="1">
      <c r="A19" s="13"/>
      <c r="B19" s="13"/>
      <c r="C19" s="13"/>
      <c r="D19" s="17" t="s">
        <v>30</v>
      </c>
      <c r="E19" s="14">
        <f>'[1]Лицевые счета домов свод'!E375</f>
        <v>807.58</v>
      </c>
      <c r="F19" s="14">
        <f>'[1]Лицевые счета домов свод'!F375</f>
        <v>-807.58</v>
      </c>
      <c r="G19" s="14">
        <f>'[1]Лицевые счета домов свод'!G375</f>
        <v>16134.739999999996</v>
      </c>
      <c r="H19" s="14">
        <f>'[1]Лицевые счета домов свод'!H375</f>
        <v>16104.040000000003</v>
      </c>
      <c r="I19" s="14">
        <f>'[1]Лицевые счета домов свод'!I375</f>
        <v>16134.739999999996</v>
      </c>
      <c r="J19" s="14">
        <f>'[1]Лицевые счета домов свод'!J375</f>
        <v>-838.2799999999934</v>
      </c>
      <c r="K19" s="14">
        <f>'[1]Лицевые счета домов свод'!K375</f>
        <v>838.2799999999934</v>
      </c>
      <c r="L19" s="15"/>
    </row>
    <row r="20" spans="1:12" ht="12.75">
      <c r="A20" s="13"/>
      <c r="B20" s="13"/>
      <c r="C20" s="13"/>
      <c r="D20" s="17" t="s">
        <v>31</v>
      </c>
      <c r="E20" s="14">
        <f>'[1]Лицевые счета домов свод'!E376</f>
        <v>387.28</v>
      </c>
      <c r="F20" s="14">
        <f>'[1]Лицевые счета домов свод'!F376</f>
        <v>-19454.65</v>
      </c>
      <c r="G20" s="14">
        <f>'[1]Лицевые счета домов свод'!G376</f>
        <v>7735.799999999998</v>
      </c>
      <c r="H20" s="14">
        <f>'[1]Лицевые счета домов свод'!H376</f>
        <v>7721.12</v>
      </c>
      <c r="I20" s="14">
        <f>'[1]Лицевые счета домов свод'!I376</f>
        <v>13606.481420000004</v>
      </c>
      <c r="J20" s="14">
        <f>'[1]Лицевые счета домов свод'!J376</f>
        <v>-25340.011420000006</v>
      </c>
      <c r="K20" s="14">
        <f>'[1]Лицевые счета домов свод'!K376</f>
        <v>401.9599999999982</v>
      </c>
      <c r="L20" s="15"/>
    </row>
    <row r="21" spans="1:12" ht="12.75">
      <c r="A21" s="13"/>
      <c r="B21" s="13"/>
      <c r="C21" s="13"/>
      <c r="D21" s="17" t="s">
        <v>32</v>
      </c>
      <c r="E21" s="14">
        <f>'[1]Лицевые счета домов свод'!E377</f>
        <v>100.81</v>
      </c>
      <c r="F21" s="14">
        <f>'[1]Лицевые счета домов свод'!F377</f>
        <v>5091.14</v>
      </c>
      <c r="G21" s="14">
        <f>'[1]Лицевые счета домов свод'!G377</f>
        <v>2011.3900000000008</v>
      </c>
      <c r="H21" s="14">
        <f>'[1]Лицевые счета домов свод'!H377</f>
        <v>2007.49</v>
      </c>
      <c r="I21" s="14">
        <f>'[1]Лицевые счета домов свод'!I377</f>
        <v>0</v>
      </c>
      <c r="J21" s="14">
        <f>'[1]Лицевые счета домов свод'!J377</f>
        <v>7098.63</v>
      </c>
      <c r="K21" s="14">
        <f>'[1]Лицевые счета домов свод'!K377</f>
        <v>104.71000000000072</v>
      </c>
      <c r="L21" s="15"/>
    </row>
    <row r="22" spans="1:12" ht="12.75">
      <c r="A22" s="13"/>
      <c r="B22" s="13"/>
      <c r="C22" s="13"/>
      <c r="D22" s="5" t="s">
        <v>33</v>
      </c>
      <c r="E22" s="5">
        <f>SUM(E13:E21)</f>
        <v>5648.6</v>
      </c>
      <c r="F22" s="5">
        <f>SUM(F13:F21)</f>
        <v>-12017.020000000002</v>
      </c>
      <c r="G22" s="5">
        <f>SUM(G13:G21)</f>
        <v>113385.57</v>
      </c>
      <c r="H22" s="5">
        <f>SUM(H13:H21)</f>
        <v>113169.57</v>
      </c>
      <c r="I22" s="18">
        <f>SUM(I13:I21)</f>
        <v>103827.96142</v>
      </c>
      <c r="J22" s="18">
        <f>SUM(J13:J21)</f>
        <v>-2675.4114200000076</v>
      </c>
      <c r="K22" s="18">
        <f>SUM(K13:K21)</f>
        <v>5864.599999999994</v>
      </c>
      <c r="L22" s="16"/>
    </row>
    <row r="23" spans="1:12" ht="12.75">
      <c r="A23" s="13"/>
      <c r="B23" s="13"/>
      <c r="C23" s="13"/>
      <c r="D23" s="13" t="s">
        <v>34</v>
      </c>
      <c r="E23" s="14">
        <f>'[1]Лицевые счета домов свод'!E379</f>
        <v>2488.36</v>
      </c>
      <c r="F23" s="14">
        <f>'[1]Лицевые счета домов свод'!F379</f>
        <v>-2579.66</v>
      </c>
      <c r="G23" s="14">
        <f>'[1]Лицевые счета домов свод'!G379</f>
        <v>44204.64000000001</v>
      </c>
      <c r="H23" s="14">
        <f>'[1]Лицевые счета домов свод'!H379</f>
        <v>44406.619999999995</v>
      </c>
      <c r="I23" s="14">
        <f>'[1]Лицевые счета домов свод'!I379</f>
        <v>44204.64000000001</v>
      </c>
      <c r="J23" s="14">
        <f>'[1]Лицевые счета домов свод'!J379</f>
        <v>-2377.680000000015</v>
      </c>
      <c r="K23" s="14">
        <f>'[1]Лицевые счета домов свод'!K379</f>
        <v>2286.380000000012</v>
      </c>
      <c r="L23" s="15"/>
    </row>
    <row r="24" spans="1:12" ht="12.75">
      <c r="A24" s="13"/>
      <c r="B24" s="13"/>
      <c r="C24" s="13"/>
      <c r="D24" s="13" t="s">
        <v>35</v>
      </c>
      <c r="E24" s="14">
        <f>'[1]Лицевые счета домов свод'!E380</f>
        <v>0</v>
      </c>
      <c r="F24" s="14">
        <f>'[1]Лицевые счета домов свод'!F380</f>
        <v>0</v>
      </c>
      <c r="G24" s="14">
        <f>'[1]Лицевые счета домов свод'!G380</f>
        <v>0</v>
      </c>
      <c r="H24" s="14">
        <f>'[1]Лицевые счета домов свод'!H380</f>
        <v>0</v>
      </c>
      <c r="I24" s="14">
        <f>'[1]Лицевые счета домов свод'!I380</f>
        <v>0</v>
      </c>
      <c r="J24" s="14">
        <f>'[1]Лицевые счета домов свод'!J380</f>
        <v>0</v>
      </c>
      <c r="K24" s="14">
        <f>'[1]Лицевые счета домов свод'!K380</f>
        <v>0</v>
      </c>
      <c r="L24" s="15"/>
    </row>
    <row r="25" spans="1:12" ht="12.75">
      <c r="A25" s="13"/>
      <c r="B25" s="13"/>
      <c r="C25" s="13"/>
      <c r="D25" s="13" t="s">
        <v>36</v>
      </c>
      <c r="E25" s="14">
        <f>'[1]Лицевые счета домов свод'!E381</f>
        <v>0</v>
      </c>
      <c r="F25" s="14">
        <f>'[1]Лицевые счета домов свод'!F381</f>
        <v>0</v>
      </c>
      <c r="G25" s="14">
        <f>'[1]Лицевые счета домов свод'!G381</f>
        <v>0</v>
      </c>
      <c r="H25" s="14">
        <f>'[1]Лицевые счета домов свод'!H381</f>
        <v>0</v>
      </c>
      <c r="I25" s="14">
        <f>'[1]Лицевые счета домов свод'!I381</f>
        <v>0</v>
      </c>
      <c r="J25" s="14">
        <f>'[1]Лицевые счета домов свод'!J381</f>
        <v>0</v>
      </c>
      <c r="K25" s="14">
        <f>'[1]Лицевые счета домов свод'!K381</f>
        <v>0</v>
      </c>
      <c r="L25" s="15"/>
    </row>
    <row r="26" spans="1:12" ht="12.75">
      <c r="A26" s="13"/>
      <c r="B26" s="13"/>
      <c r="C26" s="13"/>
      <c r="D26" s="13" t="s">
        <v>37</v>
      </c>
      <c r="E26" s="14">
        <f>'[1]Лицевые счета домов свод'!E382</f>
        <v>373.25</v>
      </c>
      <c r="F26" s="14">
        <f>'[1]Лицевые счета домов свод'!F382</f>
        <v>0</v>
      </c>
      <c r="G26" s="14">
        <f>'[1]Лицевые счета домов свод'!G382</f>
        <v>6630.7199999999975</v>
      </c>
      <c r="H26" s="14">
        <f>'[1]Лицевые счета домов свод'!H382</f>
        <v>6661.01</v>
      </c>
      <c r="I26" s="14">
        <f>'[1]Лицевые счета домов свод'!I382</f>
        <v>6661.01</v>
      </c>
      <c r="J26" s="14">
        <f>'[1]Лицевые счета домов свод'!J382</f>
        <v>0</v>
      </c>
      <c r="K26" s="14">
        <f>'[1]Лицевые счета домов свод'!K382</f>
        <v>342.9599999999973</v>
      </c>
      <c r="L26" s="15"/>
    </row>
    <row r="27" spans="1:12" ht="12.75">
      <c r="A27" s="13"/>
      <c r="B27" s="13"/>
      <c r="C27" s="13"/>
      <c r="D27" s="13" t="s">
        <v>38</v>
      </c>
      <c r="E27" s="14">
        <f>'[1]Лицевые счета домов свод'!E383</f>
        <v>2239.52</v>
      </c>
      <c r="F27" s="14">
        <f>'[1]Лицевые счета домов свод'!F383</f>
        <v>-2239.52</v>
      </c>
      <c r="G27" s="14">
        <f>'[1]Лицевые счета домов свод'!G383</f>
        <v>41994.35999999999</v>
      </c>
      <c r="H27" s="14">
        <f>'[1]Лицевые счета домов свод'!H383</f>
        <v>42061.82</v>
      </c>
      <c r="I27" s="14">
        <f>'[1]Лицевые счета домов свод'!I383</f>
        <v>41994.35999999999</v>
      </c>
      <c r="J27" s="14">
        <f>'[1]Лицевые счета домов свод'!J383</f>
        <v>-2172.0599999999904</v>
      </c>
      <c r="K27" s="14">
        <f>'[1]Лицевые счета домов свод'!K383</f>
        <v>2172.0599999999904</v>
      </c>
      <c r="L27" s="15"/>
    </row>
    <row r="28" spans="1:12" ht="12.75">
      <c r="A28" s="13"/>
      <c r="B28" s="13"/>
      <c r="C28" s="13"/>
      <c r="D28" s="13" t="s">
        <v>39</v>
      </c>
      <c r="E28" s="14">
        <f>'[1]Лицевые счета домов свод'!E384</f>
        <v>3110.45</v>
      </c>
      <c r="F28" s="14">
        <f>'[1]Лицевые счета домов свод'!F384</f>
        <v>-3110.45</v>
      </c>
      <c r="G28" s="14">
        <f>'[1]Лицевые счета домов свод'!G384</f>
        <v>55255.92000000001</v>
      </c>
      <c r="H28" s="14">
        <f>'[1]Лицевые счета домов свод'!H384</f>
        <v>55508.39</v>
      </c>
      <c r="I28" s="14">
        <f>'[1]Лицевые счета домов свод'!I384</f>
        <v>55255.92000000001</v>
      </c>
      <c r="J28" s="14">
        <f>'[1]Лицевые счета домов свод'!J384</f>
        <v>-2857.9800000000105</v>
      </c>
      <c r="K28" s="14">
        <f>'[1]Лицевые счета домов свод'!K384</f>
        <v>2857.9800000000105</v>
      </c>
      <c r="L28" s="15"/>
    </row>
    <row r="29" spans="1:12" ht="12.75">
      <c r="A29" s="13"/>
      <c r="B29" s="13"/>
      <c r="C29" s="13"/>
      <c r="D29" s="13" t="s">
        <v>40</v>
      </c>
      <c r="E29" s="14">
        <f>'[1]Лицевые счета домов свод'!E385</f>
        <v>2426.23</v>
      </c>
      <c r="F29" s="14">
        <f>'[1]Лицевые счета домов свод'!F385</f>
        <v>-2426.23</v>
      </c>
      <c r="G29" s="14">
        <f>'[1]Лицевые счета домов свод'!G385</f>
        <v>45530.52</v>
      </c>
      <c r="H29" s="14">
        <f>'[1]Лицевые счета домов свод'!H385</f>
        <v>45601.8</v>
      </c>
      <c r="I29" s="14">
        <f>'[1]Лицевые счета домов свод'!I385</f>
        <v>45530.52</v>
      </c>
      <c r="J29" s="14">
        <f>'[1]Лицевые счета домов свод'!J385</f>
        <v>-2354.949999999997</v>
      </c>
      <c r="K29" s="14">
        <f>'[1]Лицевые счета домов свод'!K385</f>
        <v>2354.949999999997</v>
      </c>
      <c r="L29" s="15"/>
    </row>
    <row r="30" spans="1:12" ht="12.75">
      <c r="A30" s="13"/>
      <c r="B30" s="13"/>
      <c r="C30" s="13"/>
      <c r="D30" s="13"/>
      <c r="E30" s="14">
        <f>'[1]Лицевые счета домов свод'!E386</f>
        <v>0</v>
      </c>
      <c r="F30" s="14">
        <f>'[1]Лицевые счета домов свод'!F386</f>
        <v>0</v>
      </c>
      <c r="G30" s="14">
        <f>'[1]Лицевые счета домов свод'!G386</f>
        <v>0</v>
      </c>
      <c r="H30" s="14">
        <f>'[1]Лицевые счета домов свод'!H386</f>
        <v>0</v>
      </c>
      <c r="I30" s="14">
        <f>'[1]Лицевые счета домов свод'!I386</f>
        <v>0</v>
      </c>
      <c r="J30" s="14">
        <f>'[1]Лицевые счета домов свод'!J386</f>
        <v>0</v>
      </c>
      <c r="K30" s="14">
        <f>'[1]Лицевые счета домов свод'!K386</f>
        <v>0</v>
      </c>
      <c r="L30" s="15"/>
    </row>
    <row r="31" spans="1:12" ht="12.75">
      <c r="A31" s="9"/>
      <c r="B31" s="19" t="s">
        <v>41</v>
      </c>
      <c r="C31" s="19"/>
      <c r="D31" s="19"/>
      <c r="E31" s="19">
        <f>SUM(E23:E30)+E12+E22</f>
        <v>20829.550000000003</v>
      </c>
      <c r="F31" s="19">
        <f>SUM(F23:F30)+F12+F22</f>
        <v>49690.01999999999</v>
      </c>
      <c r="G31" s="19">
        <f>SUM(G23:G30)+G12+G22</f>
        <v>400052.85000000003</v>
      </c>
      <c r="H31" s="19">
        <f>SUM(H23:H30)+H12+H22</f>
        <v>400190.63000000006</v>
      </c>
      <c r="I31" s="19">
        <f>I12+I22+I23+I24+I25+I26+I27+I28+I29+I30</f>
        <v>300512.97142</v>
      </c>
      <c r="J31" s="20">
        <f>SUM(J23:J30)+J12+J22</f>
        <v>149367.67857999998</v>
      </c>
      <c r="K31" s="20">
        <f>SUM(K23:K30)+K12+K22</f>
        <v>20691.769999999982</v>
      </c>
      <c r="L31" s="21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="80" zoomScaleNormal="80" workbookViewId="0" topLeftCell="A1">
      <selection activeCell="E15" sqref="E15"/>
    </sheetView>
  </sheetViews>
  <sheetFormatPr defaultColWidth="12.57421875" defaultRowHeight="12.75"/>
  <cols>
    <col min="1" max="1" width="9.00390625" style="0" customWidth="1"/>
    <col min="2" max="2" width="34.421875" style="0" customWidth="1"/>
    <col min="3" max="3" width="30.8515625" style="0" customWidth="1"/>
    <col min="4" max="4" width="34.57421875" style="0" customWidth="1"/>
    <col min="5" max="5" width="17.7109375" style="0" customWidth="1"/>
    <col min="6" max="16384" width="11.57421875" style="0" customWidth="1"/>
  </cols>
  <sheetData>
    <row r="1" spans="1:5" ht="12.75">
      <c r="A1" s="22" t="s">
        <v>42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5" t="s">
        <v>46</v>
      </c>
      <c r="C3" s="25" t="s">
        <v>47</v>
      </c>
      <c r="D3" s="25" t="s">
        <v>48</v>
      </c>
      <c r="E3" s="25">
        <v>3038.56</v>
      </c>
    </row>
    <row r="4" spans="1:5" ht="12.75">
      <c r="A4" s="25">
        <v>2</v>
      </c>
      <c r="B4" s="26"/>
      <c r="C4" s="26"/>
      <c r="D4" s="26"/>
      <c r="E4" s="26"/>
    </row>
    <row r="5" spans="1:5" ht="12.75">
      <c r="A5" s="25">
        <v>3</v>
      </c>
      <c r="B5" s="26"/>
      <c r="C5" s="26"/>
      <c r="D5" s="26"/>
      <c r="E5" s="26"/>
    </row>
    <row r="6" spans="1:5" ht="12.75">
      <c r="A6" s="25">
        <v>4</v>
      </c>
      <c r="B6" s="25"/>
      <c r="C6" s="25"/>
      <c r="D6" s="25"/>
      <c r="E6" s="25"/>
    </row>
    <row r="7" spans="1:5" ht="12.75">
      <c r="A7" s="27"/>
      <c r="B7" s="27" t="s">
        <v>49</v>
      </c>
      <c r="C7" s="27"/>
      <c r="D7" s="27"/>
      <c r="E7" s="27">
        <f>E4+E5+E3+E6</f>
        <v>3038.56</v>
      </c>
    </row>
    <row r="9" spans="1:5" ht="12.75">
      <c r="A9" s="27"/>
      <c r="B9" s="27" t="s">
        <v>50</v>
      </c>
      <c r="C9" s="27"/>
      <c r="D9" s="27"/>
      <c r="E9" s="27">
        <f>E7</f>
        <v>3038.56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="80" zoomScaleNormal="80" workbookViewId="0" topLeftCell="A13">
      <selection activeCell="E36" sqref="E36"/>
    </sheetView>
  </sheetViews>
  <sheetFormatPr defaultColWidth="12.57421875" defaultRowHeight="12.75"/>
  <cols>
    <col min="1" max="1" width="9.00390625" style="0" customWidth="1"/>
    <col min="2" max="2" width="34.421875" style="0" customWidth="1"/>
    <col min="3" max="3" width="30.8515625" style="0" customWidth="1"/>
    <col min="4" max="4" width="34.57421875" style="0" customWidth="1"/>
    <col min="5" max="5" width="17.7109375" style="0" customWidth="1"/>
    <col min="6" max="16384" width="11.57421875" style="0" customWidth="1"/>
  </cols>
  <sheetData>
    <row r="1" spans="1:5" ht="12.75">
      <c r="A1" s="22" t="s">
        <v>51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46.5" customHeight="1">
      <c r="A3" s="25">
        <v>1</v>
      </c>
      <c r="B3" s="28" t="s">
        <v>52</v>
      </c>
      <c r="C3" s="25" t="s">
        <v>53</v>
      </c>
      <c r="D3" s="25"/>
      <c r="E3" s="25">
        <v>1175</v>
      </c>
    </row>
    <row r="4" spans="1:5" ht="12.75">
      <c r="A4" s="25">
        <v>2</v>
      </c>
      <c r="B4" s="29"/>
      <c r="C4" s="26"/>
      <c r="D4" s="29"/>
      <c r="E4" s="26"/>
    </row>
    <row r="5" spans="1:5" ht="12.75">
      <c r="A5" s="25">
        <v>3</v>
      </c>
      <c r="B5" s="26"/>
      <c r="C5" s="26"/>
      <c r="D5" s="26"/>
      <c r="E5" s="26"/>
    </row>
    <row r="6" spans="1:5" ht="12.75">
      <c r="A6" s="25">
        <v>4</v>
      </c>
      <c r="B6" s="25"/>
      <c r="C6" s="25"/>
      <c r="D6" s="25"/>
      <c r="E6" s="25"/>
    </row>
    <row r="7" spans="1:5" ht="12.75">
      <c r="A7" s="30"/>
      <c r="B7" s="30" t="s">
        <v>49</v>
      </c>
      <c r="C7" s="30"/>
      <c r="D7" s="30"/>
      <c r="E7" s="30">
        <f>E4+E5+E3+E6</f>
        <v>1175</v>
      </c>
    </row>
    <row r="8" spans="1:5" ht="12.75">
      <c r="A8" s="15"/>
      <c r="B8" s="15"/>
      <c r="C8" s="15"/>
      <c r="D8" s="15"/>
      <c r="E8" s="15"/>
    </row>
    <row r="9" spans="1:5" ht="12.75">
      <c r="A9" s="22" t="s">
        <v>54</v>
      </c>
      <c r="B9" s="22"/>
      <c r="C9" s="22"/>
      <c r="D9" s="22"/>
      <c r="E9" s="22"/>
    </row>
    <row r="10" spans="1:5" ht="12.75">
      <c r="A10" s="23" t="s">
        <v>1</v>
      </c>
      <c r="B10" s="24" t="s">
        <v>43</v>
      </c>
      <c r="C10" s="24" t="s">
        <v>2</v>
      </c>
      <c r="D10" s="24" t="s">
        <v>44</v>
      </c>
      <c r="E10" s="24" t="s">
        <v>45</v>
      </c>
    </row>
    <row r="11" spans="1:5" ht="12.75">
      <c r="A11" s="25">
        <v>1</v>
      </c>
      <c r="B11" s="29" t="s">
        <v>55</v>
      </c>
      <c r="C11" s="26" t="s">
        <v>53</v>
      </c>
      <c r="D11" s="26"/>
      <c r="E11" s="26">
        <v>25273.28</v>
      </c>
    </row>
    <row r="12" spans="1:5" ht="12.75">
      <c r="A12" s="25">
        <v>2</v>
      </c>
      <c r="B12" s="29"/>
      <c r="C12" s="26"/>
      <c r="D12" s="26"/>
      <c r="E12" s="26"/>
    </row>
    <row r="13" spans="1:5" ht="12.75">
      <c r="A13" s="25">
        <v>3</v>
      </c>
      <c r="B13" s="29"/>
      <c r="C13" s="26"/>
      <c r="D13" s="26"/>
      <c r="E13" s="26"/>
    </row>
    <row r="14" spans="1:5" ht="12.75">
      <c r="A14" s="30"/>
      <c r="B14" s="30" t="s">
        <v>49</v>
      </c>
      <c r="C14" s="30"/>
      <c r="D14" s="30"/>
      <c r="E14" s="30">
        <f>E11+E12+E13</f>
        <v>25273.28</v>
      </c>
    </row>
    <row r="15" spans="1:5" ht="12.75">
      <c r="A15" s="15"/>
      <c r="B15" s="15"/>
      <c r="C15" s="15"/>
      <c r="D15" s="15"/>
      <c r="E15" s="15"/>
    </row>
    <row r="16" spans="1:5" ht="12.75">
      <c r="A16" s="22" t="s">
        <v>56</v>
      </c>
      <c r="B16" s="22"/>
      <c r="C16" s="22"/>
      <c r="D16" s="22"/>
      <c r="E16" s="22"/>
    </row>
    <row r="17" spans="1:5" ht="12.75">
      <c r="A17" s="23" t="s">
        <v>1</v>
      </c>
      <c r="B17" s="24" t="s">
        <v>43</v>
      </c>
      <c r="C17" s="24" t="s">
        <v>2</v>
      </c>
      <c r="D17" s="24" t="s">
        <v>44</v>
      </c>
      <c r="E17" s="24" t="s">
        <v>45</v>
      </c>
    </row>
    <row r="18" spans="1:5" ht="12.75">
      <c r="A18" s="31">
        <v>1</v>
      </c>
      <c r="B18" s="29" t="s">
        <v>57</v>
      </c>
      <c r="C18" s="26" t="s">
        <v>53</v>
      </c>
      <c r="D18" s="26"/>
      <c r="E18" s="26">
        <v>2164.63</v>
      </c>
    </row>
    <row r="19" spans="1:5" ht="12.75">
      <c r="A19" s="31">
        <v>2</v>
      </c>
      <c r="B19" s="29"/>
      <c r="C19" s="26"/>
      <c r="D19" s="26"/>
      <c r="E19" s="26"/>
    </row>
    <row r="20" spans="1:5" ht="12.75">
      <c r="A20" s="31">
        <v>3</v>
      </c>
      <c r="B20" s="29"/>
      <c r="C20" s="26"/>
      <c r="D20" s="26"/>
      <c r="E20" s="26"/>
    </row>
    <row r="21" spans="1:5" ht="12.75">
      <c r="A21" s="30"/>
      <c r="B21" s="30" t="s">
        <v>49</v>
      </c>
      <c r="C21" s="30"/>
      <c r="D21" s="30"/>
      <c r="E21" s="30">
        <f>E18+E19+E20</f>
        <v>2164.63</v>
      </c>
    </row>
    <row r="22" spans="1:5" ht="12.75">
      <c r="A22" s="15"/>
      <c r="B22" s="15"/>
      <c r="C22" s="15"/>
      <c r="D22" s="15"/>
      <c r="E22" s="15"/>
    </row>
    <row r="23" spans="1:5" ht="12.75">
      <c r="A23" s="22" t="s">
        <v>58</v>
      </c>
      <c r="B23" s="22"/>
      <c r="C23" s="22"/>
      <c r="D23" s="22"/>
      <c r="E23" s="22"/>
    </row>
    <row r="24" spans="1:5" ht="12.75">
      <c r="A24" s="23" t="s">
        <v>1</v>
      </c>
      <c r="B24" s="24" t="s">
        <v>43</v>
      </c>
      <c r="C24" s="24" t="s">
        <v>2</v>
      </c>
      <c r="D24" s="24" t="s">
        <v>44</v>
      </c>
      <c r="E24" s="24" t="s">
        <v>45</v>
      </c>
    </row>
    <row r="25" spans="1:5" ht="12.75">
      <c r="A25" s="25">
        <v>1</v>
      </c>
      <c r="B25" s="29" t="s">
        <v>59</v>
      </c>
      <c r="C25" s="26" t="s">
        <v>53</v>
      </c>
      <c r="D25" s="26"/>
      <c r="E25" s="26">
        <v>1000</v>
      </c>
    </row>
    <row r="26" spans="1:5" ht="12.75">
      <c r="A26" s="25">
        <v>2</v>
      </c>
      <c r="B26" s="29" t="s">
        <v>60</v>
      </c>
      <c r="C26" s="26" t="s">
        <v>53</v>
      </c>
      <c r="D26" s="26"/>
      <c r="E26" s="26">
        <v>9783.44</v>
      </c>
    </row>
    <row r="27" spans="1:5" ht="12.75">
      <c r="A27" s="30"/>
      <c r="B27" s="30" t="s">
        <v>49</v>
      </c>
      <c r="C27" s="30"/>
      <c r="D27" s="30"/>
      <c r="E27" s="30">
        <f>E25+E26</f>
        <v>10783.44</v>
      </c>
    </row>
    <row r="28" spans="1:5" ht="12.75">
      <c r="A28" s="15"/>
      <c r="B28" s="15"/>
      <c r="C28" s="15"/>
      <c r="D28" s="15"/>
      <c r="E28" s="15"/>
    </row>
    <row r="29" spans="1:5" ht="12.75">
      <c r="A29" s="22" t="s">
        <v>61</v>
      </c>
      <c r="B29" s="22"/>
      <c r="C29" s="22"/>
      <c r="D29" s="22"/>
      <c r="E29" s="22"/>
    </row>
    <row r="30" spans="1:5" ht="12.75">
      <c r="A30" s="23" t="s">
        <v>1</v>
      </c>
      <c r="B30" s="24" t="s">
        <v>43</v>
      </c>
      <c r="C30" s="24" t="s">
        <v>2</v>
      </c>
      <c r="D30" s="24" t="s">
        <v>44</v>
      </c>
      <c r="E30" s="24" t="s">
        <v>45</v>
      </c>
    </row>
    <row r="31" spans="1:5" ht="12.75">
      <c r="A31" s="25">
        <v>1</v>
      </c>
      <c r="B31" s="28" t="s">
        <v>62</v>
      </c>
      <c r="C31" s="25" t="s">
        <v>53</v>
      </c>
      <c r="D31" s="28" t="s">
        <v>63</v>
      </c>
      <c r="E31" s="25">
        <v>1536.91</v>
      </c>
    </row>
    <row r="32" spans="1:5" ht="12.75">
      <c r="A32" s="25">
        <v>2</v>
      </c>
      <c r="B32" s="29"/>
      <c r="C32" s="29"/>
      <c r="D32" s="26"/>
      <c r="E32" s="26"/>
    </row>
    <row r="33" spans="1:5" ht="12.75">
      <c r="A33" s="25">
        <v>3</v>
      </c>
      <c r="B33" s="25"/>
      <c r="C33" s="25"/>
      <c r="D33" s="25"/>
      <c r="E33" s="25"/>
    </row>
    <row r="34" spans="1:5" ht="12.75">
      <c r="A34" s="30"/>
      <c r="B34" s="30" t="s">
        <v>49</v>
      </c>
      <c r="C34" s="30"/>
      <c r="D34" s="30"/>
      <c r="E34" s="30">
        <f>E32+E31+E33</f>
        <v>1536.91</v>
      </c>
    </row>
    <row r="35" spans="1:5" ht="12.75">
      <c r="A35" s="15"/>
      <c r="B35" s="15"/>
      <c r="C35" s="15"/>
      <c r="D35" s="15"/>
      <c r="E35" s="15"/>
    </row>
    <row r="36" spans="1:5" ht="12.75">
      <c r="A36" s="27"/>
      <c r="B36" s="27" t="s">
        <v>50</v>
      </c>
      <c r="C36" s="27"/>
      <c r="D36" s="27"/>
      <c r="E36" s="27">
        <f>E7+E14+E21+E27+E34</f>
        <v>40933.26</v>
      </c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</sheetData>
  <sheetProtection selectLockedCells="1" selectUnlockedCells="1"/>
  <mergeCells count="5">
    <mergeCell ref="A1:E1"/>
    <mergeCell ref="A9:E9"/>
    <mergeCell ref="A16:E16"/>
    <mergeCell ref="A23:E23"/>
    <mergeCell ref="A29:E2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7"/>
  <sheetViews>
    <sheetView zoomScale="80" zoomScaleNormal="80" workbookViewId="0" topLeftCell="A1">
      <selection activeCell="C7" sqref="C7"/>
    </sheetView>
  </sheetViews>
  <sheetFormatPr defaultColWidth="12.57421875" defaultRowHeight="12.75"/>
  <cols>
    <col min="1" max="1" width="8.57421875" style="0" customWidth="1"/>
    <col min="2" max="2" width="48.00390625" style="0" customWidth="1"/>
    <col min="3" max="3" width="27.7109375" style="0" customWidth="1"/>
    <col min="4" max="16384" width="11.57421875" style="0" customWidth="1"/>
  </cols>
  <sheetData>
    <row r="2" spans="1:3" ht="12.75">
      <c r="A2" s="33" t="s">
        <v>64</v>
      </c>
      <c r="B2" s="34" t="s">
        <v>65</v>
      </c>
      <c r="C2" s="34" t="s">
        <v>66</v>
      </c>
    </row>
    <row r="3" spans="1:3" ht="12.75">
      <c r="A3" s="35"/>
      <c r="B3" s="36"/>
      <c r="C3" s="36"/>
    </row>
    <row r="4" spans="1:3" ht="63" customHeight="1">
      <c r="A4" s="37">
        <v>1</v>
      </c>
      <c r="B4" s="38" t="s">
        <v>67</v>
      </c>
      <c r="C4" s="38">
        <v>191467</v>
      </c>
    </row>
    <row r="5" spans="1:3" ht="24" customHeight="1">
      <c r="A5" s="37">
        <v>2</v>
      </c>
      <c r="B5" s="39" t="s">
        <v>68</v>
      </c>
      <c r="C5" s="39">
        <v>81732</v>
      </c>
    </row>
    <row r="6" spans="1:3" ht="24" customHeight="1">
      <c r="A6" s="37">
        <v>3</v>
      </c>
      <c r="B6" s="39" t="s">
        <v>69</v>
      </c>
      <c r="C6" s="39">
        <v>8460</v>
      </c>
    </row>
    <row r="7" spans="1:3" ht="12.75">
      <c r="A7" s="40"/>
      <c r="B7" s="41" t="s">
        <v>50</v>
      </c>
      <c r="C7" s="41">
        <f>C4+C5+C6</f>
        <v>281659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2015-12-10T07:14:24Z</cp:lastPrinted>
  <dcterms:modified xsi:type="dcterms:W3CDTF">2016-03-11T11:22:32Z</dcterms:modified>
  <cp:category/>
  <cp:version/>
  <cp:contentType/>
  <cp:contentStatus/>
  <cp:revision>99</cp:revision>
</cp:coreProperties>
</file>