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<sst xmlns="http://schemas.openxmlformats.org/spreadsheetml/2006/main" count="316" uniqueCount="111">
  <si>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</si>
  <si>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</si>
  <si>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</si>
  <si>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</si>
  <si>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</si>
  <si>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</si>
  <si>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</si>
  <si>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</si>
  <si>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</si>
  <si>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</si>
  <si>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</si>
  <si>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</si>
  <si>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</si>
  <si>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</si>
  <si>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Сергея Шило</t>
  </si>
  <si>
    <t>200/2</t>
  </si>
  <si>
    <t>01.06.2012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</si>
  <si>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</si>
  <si>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</si>
  <si>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</si>
  <si>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</si>
  <si>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</si>
  <si>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</si>
  <si>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</si>
  <si>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</si>
  <si>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</si>
  <si>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</si>
  <si>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</si>
  <si>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</si>
  <si>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</si>
  <si>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</si>
  <si>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</si>
  <si>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</si>
  <si>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</si>
  <si>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</si>
  <si>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</si>
  <si>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</si>
  <si>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</si>
  <si>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</si>
  <si>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</si>
  <si>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Уборка лестничных клетей</t>
  </si>
  <si>
    <t>Управление МКД</t>
  </si>
  <si>
    <t>Антенна</t>
  </si>
  <si>
    <t>Февраль 2017 г</t>
  </si>
  <si>
    <t>Вид работ</t>
  </si>
  <si>
    <t>Место проведения работ</t>
  </si>
  <si>
    <t>Сумма</t>
  </si>
  <si>
    <t>смена трубопровода ЦК</t>
  </si>
  <si>
    <t>С.Шило, 200/2</t>
  </si>
  <si>
    <t>кв. 28,31,34</t>
  </si>
  <si>
    <t>установка замков на этажных щитах</t>
  </si>
  <si>
    <t>ИТОГО</t>
  </si>
  <si>
    <t>Май 2017</t>
  </si>
  <si>
    <t>ремонт электроосвещения в подвале (смена светильников, ламп с/д, прокладка труб гофрированных)</t>
  </si>
  <si>
    <t>с.Шило, 200/2</t>
  </si>
  <si>
    <t>подвал</t>
  </si>
  <si>
    <t>Июль 2017 г</t>
  </si>
  <si>
    <t>ремонт надподъездного электроосвещения</t>
  </si>
  <si>
    <t>ремонт мягкой кровли</t>
  </si>
  <si>
    <t>2-й подъезд</t>
  </si>
  <si>
    <t>смена трубопровода ф 20 мм</t>
  </si>
  <si>
    <t>п/сушитель</t>
  </si>
  <si>
    <t>Сентябрь 2017 г</t>
  </si>
  <si>
    <t>установка урн на территории двора жилого дома</t>
  </si>
  <si>
    <t>Ноябрь 2017 г</t>
  </si>
  <si>
    <t>4-й подъезд</t>
  </si>
  <si>
    <t>Декабрь 2017 г</t>
  </si>
  <si>
    <t>смена трубопровода ф 25,20 (ЦО п/п)</t>
  </si>
  <si>
    <t>кв. 2</t>
  </si>
  <si>
    <t>ВСЕГО</t>
  </si>
  <si>
    <t>Январь 2017 г.</t>
  </si>
  <si>
    <t>Т/о УУТЭ ЦО и ГВС</t>
  </si>
  <si>
    <t>Т/о общедомовых приборов учета электроэнергии</t>
  </si>
  <si>
    <t>бход и осмотр подвала и инженерных коммуникаций</t>
  </si>
  <si>
    <t>ремонт щита этажного</t>
  </si>
  <si>
    <t>кв. 43</t>
  </si>
  <si>
    <t>Февраль 2017 гш</t>
  </si>
  <si>
    <t>периодический омотр вентканалов</t>
  </si>
  <si>
    <t>кв. 1-3,8,9,12,13,19-21,23,24,26,29,31-33,35,36,38-42,44,46-50,52-55,57-59,61,63,66,67,70-72,75-79</t>
  </si>
  <si>
    <t>устранение непрогрева системы ЦО</t>
  </si>
  <si>
    <t>кв. 40</t>
  </si>
  <si>
    <t>Март 2017</t>
  </si>
  <si>
    <t>осмотр вентиляционных каналов видеоаппаратурой и устранение завалов</t>
  </si>
  <si>
    <t>кв. 49</t>
  </si>
  <si>
    <t>кв. 74</t>
  </si>
  <si>
    <t>обходы и осмотры подвала и инженерных коммуникаций, проверка на пргрев отопительных приборов с регулировкой</t>
  </si>
  <si>
    <t>кв. 62,64,48,78- устранение непрогрева системы ЦО (снять работ с января 2016г)</t>
  </si>
  <si>
    <t>обходы и осмотры квартиры, замер температуры</t>
  </si>
  <si>
    <t>кв.62,64,48,78 (добавить работу в январь 2016г)</t>
  </si>
  <si>
    <t>Апрель 2017</t>
  </si>
  <si>
    <t>слив воды из системы</t>
  </si>
  <si>
    <t>закрытие отопительного периода</t>
  </si>
  <si>
    <t>дезинсекция подвальных помещений</t>
  </si>
  <si>
    <t>благоустройство придомовой территории (очистка бордюров перед побелкой)</t>
  </si>
  <si>
    <t>Июнь 2017 г</t>
  </si>
  <si>
    <t>гидравлические испытания внутридомовой системы ЦО</t>
  </si>
  <si>
    <t>С.Шило 200/2</t>
  </si>
  <si>
    <t>гидравлические испытания внутридомовой системы ЦО и ввода ЦО</t>
  </si>
  <si>
    <t>Август 2017 г</t>
  </si>
  <si>
    <t>закрытие щита этажного (установка замка) в жилом доме</t>
  </si>
  <si>
    <t>кв. 65</t>
  </si>
  <si>
    <t>промывка системы ЦО</t>
  </si>
  <si>
    <t>Октябрь 2017 г</t>
  </si>
  <si>
    <t>ремонт электроосвещения в подъезде (смена фотореле)</t>
  </si>
  <si>
    <t>смена ручек оконных</t>
  </si>
  <si>
    <t>2-й подъезд 4-й этаж; 3-й подъезд 3-й этаж</t>
  </si>
  <si>
    <t>кв. 68</t>
  </si>
  <si>
    <t>снятие за июнь 2017 г.</t>
  </si>
  <si>
    <t>снятие за июль 2017 г.</t>
  </si>
  <si>
    <t>Планово-предупредительный ремонт ЩЭ и ВРУ (щиты этажные и вводно-распределительный шкаф)</t>
  </si>
  <si>
    <t>замена 2-х колес на тачке для вывоза бытовых отходов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</si>
</sst>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4" fontId="5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justify" wrapText="1"/>
    </xf>
    <xf numFmtId="164" fontId="8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164" fontId="8" fillId="2" borderId="0" xfId="0" applyFont="1" applyFill="1" applyAlignment="1">
      <alignment horizontal="center" wrapText="1"/>
    </xf>
    <xf numFmtId="164" fontId="8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74">
          <cell r="E174">
            <v>28611.41</v>
          </cell>
          <cell r="F174">
            <v>122353.4</v>
          </cell>
          <cell r="G174">
            <v>266269.76999999996</v>
          </cell>
          <cell r="H174">
            <v>275914.11</v>
          </cell>
          <cell r="I174">
            <v>188090.62</v>
          </cell>
          <cell r="J174">
            <v>210176.89</v>
          </cell>
          <cell r="K174">
            <v>18967.06999999995</v>
          </cell>
        </row>
        <row r="175">
          <cell r="E175">
            <v>0</v>
          </cell>
          <cell r="F175">
            <v>-20057.67</v>
          </cell>
          <cell r="G175">
            <v>0</v>
          </cell>
          <cell r="H175">
            <v>0</v>
          </cell>
          <cell r="I175">
            <v>0</v>
          </cell>
          <cell r="J175">
            <v>-20057.67</v>
          </cell>
          <cell r="K175">
            <v>0</v>
          </cell>
        </row>
        <row r="176">
          <cell r="E176">
            <v>0</v>
          </cell>
          <cell r="F176">
            <v>8480</v>
          </cell>
          <cell r="G176">
            <v>0</v>
          </cell>
          <cell r="H176">
            <v>0</v>
          </cell>
          <cell r="I176">
            <v>0</v>
          </cell>
          <cell r="J176">
            <v>8480</v>
          </cell>
          <cell r="K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1">
          <cell r="E181">
            <v>13416.12</v>
          </cell>
          <cell r="F181">
            <v>-46555.83</v>
          </cell>
          <cell r="G181">
            <v>98006.43999999999</v>
          </cell>
          <cell r="H181">
            <v>101751.70999999999</v>
          </cell>
          <cell r="I181">
            <v>73591.49999999999</v>
          </cell>
          <cell r="J181">
            <v>-18395.619999999995</v>
          </cell>
          <cell r="K181">
            <v>9670.849999999991</v>
          </cell>
        </row>
        <row r="182">
          <cell r="E182">
            <v>10318.13</v>
          </cell>
          <cell r="F182">
            <v>-9834.3</v>
          </cell>
          <cell r="G182">
            <v>91594.85999999999</v>
          </cell>
          <cell r="H182">
            <v>95095.12000000001</v>
          </cell>
          <cell r="I182">
            <v>91594.85999999999</v>
          </cell>
          <cell r="J182">
            <v>-6334.039999999979</v>
          </cell>
          <cell r="K182">
            <v>6817.869999999981</v>
          </cell>
        </row>
        <row r="183">
          <cell r="E183">
            <v>1202.58</v>
          </cell>
          <cell r="F183">
            <v>10478.25</v>
          </cell>
          <cell r="G183">
            <v>30531.62</v>
          </cell>
          <cell r="H183">
            <v>31698.34</v>
          </cell>
          <cell r="I183">
            <v>17505</v>
          </cell>
          <cell r="J183">
            <v>24671.589999999997</v>
          </cell>
          <cell r="K183">
            <v>35.859999999996944</v>
          </cell>
        </row>
        <row r="184">
          <cell r="E184">
            <v>452.79</v>
          </cell>
          <cell r="F184">
            <v>-23220.78</v>
          </cell>
          <cell r="G184">
            <v>22898.690000000006</v>
          </cell>
          <cell r="H184">
            <v>23773.749999999996</v>
          </cell>
          <cell r="I184">
            <v>22832.815000000002</v>
          </cell>
          <cell r="J184">
            <v>-22279.845000000005</v>
          </cell>
          <cell r="K184">
            <v>-422.2699999999895</v>
          </cell>
        </row>
        <row r="185">
          <cell r="E185">
            <v>741.42</v>
          </cell>
          <cell r="F185">
            <v>-24752.27</v>
          </cell>
          <cell r="G185">
            <v>5393.9000000000015</v>
          </cell>
          <cell r="H185">
            <v>5600.04</v>
          </cell>
          <cell r="I185">
            <v>5367.84</v>
          </cell>
          <cell r="J185">
            <v>-24520.07</v>
          </cell>
          <cell r="K185">
            <v>535.2800000000016</v>
          </cell>
        </row>
        <row r="186">
          <cell r="E186">
            <v>20.94</v>
          </cell>
          <cell r="F186">
            <v>679.05</v>
          </cell>
          <cell r="G186">
            <v>152.65</v>
          </cell>
          <cell r="H186">
            <v>158.48999999999998</v>
          </cell>
          <cell r="I186">
            <v>0</v>
          </cell>
          <cell r="J186">
            <v>837.54</v>
          </cell>
          <cell r="K186">
            <v>15.100000000000023</v>
          </cell>
        </row>
        <row r="187">
          <cell r="E187">
            <v>5198.31</v>
          </cell>
          <cell r="F187">
            <v>-4953.45</v>
          </cell>
          <cell r="G187">
            <v>48341.79</v>
          </cell>
          <cell r="H187">
            <v>50189.04999999999</v>
          </cell>
          <cell r="I187">
            <v>48341.79</v>
          </cell>
          <cell r="J187">
            <v>-3106.1900000000096</v>
          </cell>
          <cell r="K187">
            <v>3351.05000000001</v>
          </cell>
        </row>
        <row r="188">
          <cell r="E188">
            <v>2587.86</v>
          </cell>
          <cell r="F188">
            <v>-55933.94</v>
          </cell>
          <cell r="G188">
            <v>18827.82</v>
          </cell>
          <cell r="H188">
            <v>19547.309999999998</v>
          </cell>
          <cell r="I188">
            <v>39748.63704</v>
          </cell>
          <cell r="J188">
            <v>-76135.26704</v>
          </cell>
          <cell r="K188">
            <v>1868.3700000000026</v>
          </cell>
        </row>
        <row r="189">
          <cell r="E189">
            <v>664.5</v>
          </cell>
          <cell r="F189">
            <v>-17354.4</v>
          </cell>
          <cell r="G189">
            <v>4834.250000000001</v>
          </cell>
          <cell r="H189">
            <v>5018.9</v>
          </cell>
          <cell r="I189">
            <v>0</v>
          </cell>
          <cell r="J189">
            <v>-12335.500000000002</v>
          </cell>
          <cell r="K189">
            <v>479.8500000000013</v>
          </cell>
        </row>
        <row r="191">
          <cell r="E191">
            <v>7544.4</v>
          </cell>
          <cell r="F191">
            <v>-7539.6</v>
          </cell>
          <cell r="G191">
            <v>95410.40000000001</v>
          </cell>
          <cell r="H191">
            <v>97012.82</v>
          </cell>
          <cell r="I191">
            <v>95410.40000000001</v>
          </cell>
          <cell r="J191">
            <v>-5937.180000000008</v>
          </cell>
          <cell r="K191">
            <v>5941.979999999996</v>
          </cell>
        </row>
        <row r="192">
          <cell r="E192">
            <v>0</v>
          </cell>
          <cell r="F192">
            <v>0</v>
          </cell>
          <cell r="G192">
            <v>16176.190000000004</v>
          </cell>
          <cell r="H192">
            <v>15267.06</v>
          </cell>
          <cell r="I192">
            <v>16176.190000000004</v>
          </cell>
          <cell r="J192">
            <v>-909.1300000000047</v>
          </cell>
          <cell r="K192">
            <v>909.1300000000047</v>
          </cell>
        </row>
        <row r="193">
          <cell r="E193">
            <v>0</v>
          </cell>
          <cell r="F193">
            <v>0</v>
          </cell>
          <cell r="G193">
            <v>44314.57</v>
          </cell>
          <cell r="H193">
            <v>43482.97</v>
          </cell>
          <cell r="I193">
            <v>44314.57</v>
          </cell>
          <cell r="J193">
            <v>-831.5999999999985</v>
          </cell>
          <cell r="K193">
            <v>831.5999999999985</v>
          </cell>
        </row>
        <row r="194">
          <cell r="E194">
            <v>-1292.26</v>
          </cell>
          <cell r="F194">
            <v>1292.26</v>
          </cell>
          <cell r="G194">
            <v>8651.209999999997</v>
          </cell>
          <cell r="H194">
            <v>8746.850000000002</v>
          </cell>
          <cell r="I194">
            <v>8651.209999999997</v>
          </cell>
          <cell r="J194">
            <v>1387.900000000005</v>
          </cell>
          <cell r="K194">
            <v>-1387.900000000005</v>
          </cell>
        </row>
        <row r="195">
          <cell r="E195">
            <v>9699.4</v>
          </cell>
          <cell r="F195">
            <v>-9699.4</v>
          </cell>
          <cell r="G195">
            <v>95665.45000000001</v>
          </cell>
          <cell r="H195">
            <v>98669.75999999998</v>
          </cell>
          <cell r="I195">
            <v>95665.45000000001</v>
          </cell>
          <cell r="J195">
            <v>-6695.090000000026</v>
          </cell>
          <cell r="K195">
            <v>6695.090000000026</v>
          </cell>
        </row>
        <row r="196">
          <cell r="E196">
            <v>13242.14</v>
          </cell>
          <cell r="F196">
            <v>-13242.14</v>
          </cell>
          <cell r="G196">
            <v>127215.08</v>
          </cell>
          <cell r="H196">
            <v>131453.9</v>
          </cell>
          <cell r="I196">
            <v>127215.08</v>
          </cell>
          <cell r="J196">
            <v>-9003.320000000007</v>
          </cell>
          <cell r="K196">
            <v>9003.320000000007</v>
          </cell>
        </row>
        <row r="197">
          <cell r="E197">
            <v>4515.28</v>
          </cell>
          <cell r="F197">
            <v>-4515.28</v>
          </cell>
          <cell r="G197">
            <v>49868.02000000001</v>
          </cell>
          <cell r="H197">
            <v>51173.98000000001</v>
          </cell>
          <cell r="I197">
            <v>49868.02000000001</v>
          </cell>
          <cell r="J197">
            <v>-3209.3199999999997</v>
          </cell>
          <cell r="K197">
            <v>3209.3199999999997</v>
          </cell>
        </row>
        <row r="198">
          <cell r="E198">
            <v>11387.51</v>
          </cell>
          <cell r="F198">
            <v>-11387.51</v>
          </cell>
          <cell r="G198">
            <v>110931.26000000001</v>
          </cell>
          <cell r="H198">
            <v>114523.4</v>
          </cell>
          <cell r="I198">
            <v>110931.26000000001</v>
          </cell>
          <cell r="J198">
            <v>-7795.37000000001</v>
          </cell>
          <cell r="K198">
            <v>7795.37000000001</v>
          </cell>
        </row>
        <row r="199">
          <cell r="E199">
            <v>-0.22</v>
          </cell>
          <cell r="F199">
            <v>7077.43</v>
          </cell>
          <cell r="G199">
            <v>0</v>
          </cell>
          <cell r="H199">
            <v>0</v>
          </cell>
          <cell r="I199">
            <v>0</v>
          </cell>
          <cell r="J199">
            <v>7077.43</v>
          </cell>
          <cell r="K199">
            <v>-0.22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H39" sqref="H39"/>
    </sheetView>
  </sheetViews>
  <sheetFormatPr defaultColWidth="12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0" style="0" hidden="1" customWidth="1"/>
    <col min="5" max="5" width="19.28125" style="0" customWidth="1"/>
    <col min="6" max="6" width="16.57421875" style="0" customWidth="1"/>
    <col min="7" max="7" width="19.140625" style="0" customWidth="1"/>
    <col min="8" max="8" width="17.57421875" style="0" customWidth="1"/>
    <col min="9" max="9" width="19.7109375" style="0" customWidth="1"/>
    <col min="10" max="10" width="16.7109375" style="0" customWidth="1"/>
    <col min="11" max="11" width="15.7109375" style="0" customWidth="1"/>
    <col min="12" max="12" width="18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4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6</v>
      </c>
      <c r="B5" s="5" t="s">
        <v>14</v>
      </c>
      <c r="C5" s="5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свод'!E174</f>
        <v>28611.41</v>
      </c>
      <c r="F6" s="4">
        <f>'[1]Лицевые счета домов свод'!F174</f>
        <v>122353.4</v>
      </c>
      <c r="G6" s="4">
        <f>'[1]Лицевые счета домов свод'!G174</f>
        <v>266269.76999999996</v>
      </c>
      <c r="H6" s="4">
        <f>'[1]Лицевые счета домов свод'!H174</f>
        <v>275914.11</v>
      </c>
      <c r="I6" s="4">
        <f>'[1]Лицевые счета домов свод'!I174</f>
        <v>188090.62</v>
      </c>
      <c r="J6" s="4">
        <f>'[1]Лицевые счета домов свод'!J174</f>
        <v>210176.89</v>
      </c>
      <c r="K6" s="4">
        <f>'[1]Лицевые счета домов свод'!K174</f>
        <v>18967.06999999995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свод'!E175</f>
        <v>0</v>
      </c>
      <c r="F7" s="4">
        <f>'[1]Лицевые счета домов свод'!F175</f>
        <v>-20057.67</v>
      </c>
      <c r="G7" s="4">
        <f>'[1]Лицевые счета домов свод'!G175</f>
        <v>0</v>
      </c>
      <c r="H7" s="4">
        <f>'[1]Лицевые счета домов свод'!H175</f>
        <v>0</v>
      </c>
      <c r="I7" s="4">
        <f>'[1]Лицевые счета домов свод'!I175</f>
        <v>0</v>
      </c>
      <c r="J7" s="4">
        <f>'[1]Лицевые счета домов свод'!J175</f>
        <v>-20057.67</v>
      </c>
      <c r="K7" s="4">
        <f>'[1]Лицевые счета домов свод'!K175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свод'!E176</f>
        <v>0</v>
      </c>
      <c r="F8" s="4">
        <f>'[1]Лицевые счета домов свод'!F176</f>
        <v>8480</v>
      </c>
      <c r="G8" s="4">
        <f>'[1]Лицевые счета домов свод'!G176</f>
        <v>0</v>
      </c>
      <c r="H8" s="4">
        <f>'[1]Лицевые счета домов свод'!H176</f>
        <v>0</v>
      </c>
      <c r="I8" s="4">
        <f>'[1]Лицевые счета домов свод'!I176</f>
        <v>0</v>
      </c>
      <c r="J8" s="4">
        <f>'[1]Лицевые счета домов свод'!J176</f>
        <v>8480</v>
      </c>
      <c r="K8" s="4">
        <f>'[1]Лицевые счета домов свод'!K176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свод'!E177</f>
        <v>0</v>
      </c>
      <c r="F9" s="4">
        <f>'[1]Лицевые счета домов свод'!F177</f>
        <v>0</v>
      </c>
      <c r="G9" s="4">
        <f>'[1]Лицевые счета домов свод'!G177</f>
        <v>0</v>
      </c>
      <c r="H9" s="4">
        <f>'[1]Лицевые счета домов свод'!H177</f>
        <v>0</v>
      </c>
      <c r="I9" s="4">
        <f>'[1]Лицевые счета домов свод'!I177</f>
        <v>0</v>
      </c>
      <c r="J9" s="4">
        <f>'[1]Лицевые счета домов свод'!J177</f>
        <v>0</v>
      </c>
      <c r="K9" s="4">
        <f>'[1]Лицевые счета домов свод'!K177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свод'!E178</f>
        <v>0</v>
      </c>
      <c r="F10" s="4">
        <f>'[1]Лицевые счета домов свод'!F178</f>
        <v>0</v>
      </c>
      <c r="G10" s="4">
        <f>'[1]Лицевые счета домов свод'!G178</f>
        <v>0</v>
      </c>
      <c r="H10" s="4">
        <f>'[1]Лицевые счета домов свод'!H178</f>
        <v>0</v>
      </c>
      <c r="I10" s="4">
        <f>'[1]Лицевые счета домов свод'!I178</f>
        <v>0</v>
      </c>
      <c r="J10" s="4">
        <f>'[1]Лицевые счета домов свод'!J178</f>
        <v>0</v>
      </c>
      <c r="K10" s="4">
        <f>'[1]Лицевые счета домов свод'!K178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свод'!E179</f>
        <v>0</v>
      </c>
      <c r="F11" s="4">
        <f>'[1]Лицевые счета домов свод'!F179</f>
        <v>0</v>
      </c>
      <c r="G11" s="4">
        <f>'[1]Лицевые счета домов свод'!G179</f>
        <v>0</v>
      </c>
      <c r="H11" s="4">
        <f>'[1]Лицевые счета домов свод'!H179</f>
        <v>0</v>
      </c>
      <c r="I11" s="4">
        <f>'[1]Лицевые счета домов свод'!I179</f>
        <v>0</v>
      </c>
      <c r="J11" s="4">
        <f>'[1]Лицевые счета домов свод'!J179</f>
        <v>0</v>
      </c>
      <c r="K11" s="4">
        <f>'[1]Лицевые счета домов свод'!K179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28611.41</v>
      </c>
      <c r="F12" s="4">
        <f>SUM(F6:F11)</f>
        <v>110775.73</v>
      </c>
      <c r="G12" s="4">
        <f>SUM(G6:G11)</f>
        <v>266269.76999999996</v>
      </c>
      <c r="H12" s="4">
        <f>SUM(H6:H11)</f>
        <v>275914.11</v>
      </c>
      <c r="I12" s="4">
        <f>SUM(I6:I11)</f>
        <v>188090.62</v>
      </c>
      <c r="J12" s="4">
        <f>SUM(J6:J11)</f>
        <v>198599.22000000003</v>
      </c>
      <c r="K12" s="4">
        <f>SUM(K6:K11)</f>
        <v>18967.06999999995</v>
      </c>
      <c r="L12" s="3"/>
    </row>
    <row r="13" spans="1:12" s="2" customFormat="1" ht="17.25" customHeight="1" hidden="1">
      <c r="A13" s="3"/>
      <c r="B13" s="3"/>
      <c r="C13" s="3"/>
      <c r="D13" s="7" t="s">
        <v>24</v>
      </c>
      <c r="E13" s="4">
        <f>'[1]Лицевые счета домов свод'!E181</f>
        <v>13416.12</v>
      </c>
      <c r="F13" s="4">
        <f>'[1]Лицевые счета домов свод'!F181</f>
        <v>-46555.83</v>
      </c>
      <c r="G13" s="4">
        <f>'[1]Лицевые счета домов свод'!G181</f>
        <v>98006.43999999999</v>
      </c>
      <c r="H13" s="4">
        <f>'[1]Лицевые счета домов свод'!H181</f>
        <v>101751.70999999999</v>
      </c>
      <c r="I13" s="4">
        <f>'[1]Лицевые счета домов свод'!I181</f>
        <v>73591.49999999999</v>
      </c>
      <c r="J13" s="4">
        <f>'[1]Лицевые счета домов свод'!J181</f>
        <v>-18395.619999999995</v>
      </c>
      <c r="K13" s="4">
        <f>'[1]Лицевые счета домов свод'!K181</f>
        <v>9670.849999999991</v>
      </c>
      <c r="L13" s="3"/>
    </row>
    <row r="14" spans="1:12" s="2" customFormat="1" ht="27" customHeight="1" hidden="1">
      <c r="A14" s="3"/>
      <c r="B14" s="3"/>
      <c r="C14" s="3"/>
      <c r="D14" s="7" t="s">
        <v>25</v>
      </c>
      <c r="E14" s="4">
        <f>'[1]Лицевые счета домов свод'!E182</f>
        <v>10318.13</v>
      </c>
      <c r="F14" s="4">
        <f>'[1]Лицевые счета домов свод'!F182</f>
        <v>-9834.3</v>
      </c>
      <c r="G14" s="4">
        <f>'[1]Лицевые счета домов свод'!G182</f>
        <v>91594.85999999999</v>
      </c>
      <c r="H14" s="4">
        <f>'[1]Лицевые счета домов свод'!H182</f>
        <v>95095.12000000001</v>
      </c>
      <c r="I14" s="4">
        <f>'[1]Лицевые счета домов свод'!I182</f>
        <v>91594.85999999999</v>
      </c>
      <c r="J14" s="4">
        <f>'[1]Лицевые счета домов свод'!J182</f>
        <v>-6334.039999999979</v>
      </c>
      <c r="K14" s="4">
        <f>'[1]Лицевые счета домов свод'!K182</f>
        <v>6817.869999999981</v>
      </c>
      <c r="L14" s="3"/>
    </row>
    <row r="15" spans="1:12" s="2" customFormat="1" ht="27.75" customHeight="1" hidden="1">
      <c r="A15" s="3"/>
      <c r="B15" s="3"/>
      <c r="C15" s="3"/>
      <c r="D15" s="7" t="s">
        <v>26</v>
      </c>
      <c r="E15" s="4">
        <f>'[1]Лицевые счета домов свод'!E183</f>
        <v>1202.58</v>
      </c>
      <c r="F15" s="4">
        <f>'[1]Лицевые счета домов свод'!F183</f>
        <v>10478.25</v>
      </c>
      <c r="G15" s="4">
        <f>'[1]Лицевые счета домов свод'!G183</f>
        <v>30531.62</v>
      </c>
      <c r="H15" s="4">
        <f>'[1]Лицевые счета домов свод'!H183</f>
        <v>31698.34</v>
      </c>
      <c r="I15" s="4">
        <f>'[1]Лицевые счета домов свод'!I183</f>
        <v>17505</v>
      </c>
      <c r="J15" s="4">
        <f>'[1]Лицевые счета домов свод'!J183</f>
        <v>24671.589999999997</v>
      </c>
      <c r="K15" s="4">
        <f>'[1]Лицевые счета домов свод'!K183</f>
        <v>35.859999999996944</v>
      </c>
      <c r="L15" s="3"/>
    </row>
    <row r="16" spans="1:12" s="2" customFormat="1" ht="27.75" customHeight="1" hidden="1">
      <c r="A16" s="3"/>
      <c r="B16" s="3"/>
      <c r="C16" s="3"/>
      <c r="D16" s="7" t="s">
        <v>27</v>
      </c>
      <c r="E16" s="4">
        <f>'[1]Лицевые счета домов свод'!E184</f>
        <v>452.79</v>
      </c>
      <c r="F16" s="4">
        <f>'[1]Лицевые счета домов свод'!F184</f>
        <v>-23220.78</v>
      </c>
      <c r="G16" s="4">
        <f>'[1]Лицевые счета домов свод'!G184</f>
        <v>22898.690000000006</v>
      </c>
      <c r="H16" s="4">
        <f>'[1]Лицевые счета домов свод'!H184</f>
        <v>23773.749999999996</v>
      </c>
      <c r="I16" s="4">
        <f>'[1]Лицевые счета домов свод'!I184</f>
        <v>22832.815000000002</v>
      </c>
      <c r="J16" s="4">
        <f>'[1]Лицевые счета домов свод'!J184</f>
        <v>-22279.845000000005</v>
      </c>
      <c r="K16" s="4">
        <f>'[1]Лицевые счета домов свод'!K184</f>
        <v>-422.2699999999895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свод'!E185</f>
        <v>741.42</v>
      </c>
      <c r="F17" s="4">
        <f>'[1]Лицевые счета домов свод'!F185</f>
        <v>-24752.27</v>
      </c>
      <c r="G17" s="4">
        <f>'[1]Лицевые счета домов свод'!G185</f>
        <v>5393.9000000000015</v>
      </c>
      <c r="H17" s="4">
        <f>'[1]Лицевые счета домов свод'!H185</f>
        <v>5600.04</v>
      </c>
      <c r="I17" s="4">
        <f>'[1]Лицевые счета домов свод'!I185</f>
        <v>5367.84</v>
      </c>
      <c r="J17" s="4">
        <f>'[1]Лицевые счета домов свод'!J185</f>
        <v>-24520.07</v>
      </c>
      <c r="K17" s="4">
        <f>'[1]Лицевые счета домов свод'!K185</f>
        <v>535.2800000000016</v>
      </c>
      <c r="L17" s="3"/>
    </row>
    <row r="18" spans="1:12" s="2" customFormat="1" ht="32.25" customHeight="1" hidden="1">
      <c r="A18" s="3"/>
      <c r="B18" s="3"/>
      <c r="C18" s="3"/>
      <c r="D18" s="7" t="s">
        <v>29</v>
      </c>
      <c r="E18" s="4">
        <f>'[1]Лицевые счета домов свод'!E186</f>
        <v>20.94</v>
      </c>
      <c r="F18" s="4">
        <f>'[1]Лицевые счета домов свод'!F186</f>
        <v>679.05</v>
      </c>
      <c r="G18" s="4">
        <f>'[1]Лицевые счета домов свод'!G186</f>
        <v>152.65</v>
      </c>
      <c r="H18" s="4">
        <f>'[1]Лицевые счета домов свод'!H186</f>
        <v>158.48999999999998</v>
      </c>
      <c r="I18" s="4">
        <f>'[1]Лицевые счета домов свод'!I186</f>
        <v>0</v>
      </c>
      <c r="J18" s="4">
        <f>'[1]Лицевые счета домов свод'!J186</f>
        <v>837.54</v>
      </c>
      <c r="K18" s="4">
        <f>'[1]Лицевые счета домов свод'!K186</f>
        <v>15.100000000000023</v>
      </c>
      <c r="L18" s="3"/>
    </row>
    <row r="19" spans="1:12" s="2" customFormat="1" ht="48" customHeight="1" hidden="1">
      <c r="A19" s="3"/>
      <c r="B19" s="3"/>
      <c r="C19" s="3"/>
      <c r="D19" s="7" t="s">
        <v>30</v>
      </c>
      <c r="E19" s="4">
        <f>'[1]Лицевые счета домов свод'!E187</f>
        <v>5198.31</v>
      </c>
      <c r="F19" s="4">
        <f>'[1]Лицевые счета домов свод'!F187</f>
        <v>-4953.45</v>
      </c>
      <c r="G19" s="4">
        <f>'[1]Лицевые счета домов свод'!G187</f>
        <v>48341.79</v>
      </c>
      <c r="H19" s="4">
        <f>'[1]Лицевые счета домов свод'!H187</f>
        <v>50189.04999999999</v>
      </c>
      <c r="I19" s="4">
        <f>'[1]Лицевые счета домов свод'!I187</f>
        <v>48341.79</v>
      </c>
      <c r="J19" s="4">
        <f>'[1]Лицевые счета домов свод'!J187</f>
        <v>-3106.1900000000096</v>
      </c>
      <c r="K19" s="4">
        <f>'[1]Лицевые счета домов свод'!K187</f>
        <v>3351.05000000001</v>
      </c>
      <c r="L19" s="3"/>
    </row>
    <row r="20" spans="1:12" s="2" customFormat="1" ht="18" customHeight="1" hidden="1">
      <c r="A20" s="3"/>
      <c r="B20" s="3"/>
      <c r="C20" s="3"/>
      <c r="D20" s="7" t="s">
        <v>31</v>
      </c>
      <c r="E20" s="4">
        <f>'[1]Лицевые счета домов свод'!E188</f>
        <v>2587.86</v>
      </c>
      <c r="F20" s="4">
        <f>'[1]Лицевые счета домов свод'!F188</f>
        <v>-55933.94</v>
      </c>
      <c r="G20" s="4">
        <f>'[1]Лицевые счета домов свод'!G188</f>
        <v>18827.82</v>
      </c>
      <c r="H20" s="4">
        <f>'[1]Лицевые счета домов свод'!H188</f>
        <v>19547.309999999998</v>
      </c>
      <c r="I20" s="4">
        <f>'[1]Лицевые счета домов свод'!I188</f>
        <v>39748.63704</v>
      </c>
      <c r="J20" s="4">
        <f>'[1]Лицевые счета домов свод'!J188</f>
        <v>-76135.26704</v>
      </c>
      <c r="K20" s="4">
        <f>'[1]Лицевые счета домов свод'!K188</f>
        <v>1868.3700000000026</v>
      </c>
      <c r="L20" s="3"/>
    </row>
    <row r="21" spans="1:12" s="2" customFormat="1" ht="31.5" customHeight="1" hidden="1">
      <c r="A21" s="3"/>
      <c r="B21" s="3"/>
      <c r="C21" s="3"/>
      <c r="D21" s="7" t="s">
        <v>32</v>
      </c>
      <c r="E21" s="4">
        <f>'[1]Лицевые счета домов свод'!E189</f>
        <v>664.5</v>
      </c>
      <c r="F21" s="4">
        <f>'[1]Лицевые счета домов свод'!F189</f>
        <v>-17354.4</v>
      </c>
      <c r="G21" s="4">
        <f>'[1]Лицевые счета домов свод'!G189</f>
        <v>4834.250000000001</v>
      </c>
      <c r="H21" s="4">
        <f>'[1]Лицевые счета домов свод'!H189</f>
        <v>5018.9</v>
      </c>
      <c r="I21" s="4">
        <f>'[1]Лицевые счета домов свод'!I189</f>
        <v>0</v>
      </c>
      <c r="J21" s="4">
        <f>'[1]Лицевые счета домов свод'!J189</f>
        <v>-12335.500000000002</v>
      </c>
      <c r="K21" s="4">
        <f>'[1]Лицевые счета домов свод'!K189</f>
        <v>479.8500000000013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34602.65</v>
      </c>
      <c r="F22" s="4">
        <f>SUM(F13:F21)</f>
        <v>-171447.66999999998</v>
      </c>
      <c r="G22" s="4">
        <f>SUM(G13:G21)</f>
        <v>320582.01999999996</v>
      </c>
      <c r="H22" s="4">
        <f>SUM(H13:H21)</f>
        <v>332832.70999999996</v>
      </c>
      <c r="I22" s="8">
        <f>SUM(I13:I21)</f>
        <v>298982.44204</v>
      </c>
      <c r="J22" s="8">
        <f>SUM(J13:J21)</f>
        <v>-137597.40204000002</v>
      </c>
      <c r="K22" s="4">
        <f>SUM(K13:K21)</f>
        <v>22351.959999999995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свод'!E191</f>
        <v>7544.4</v>
      </c>
      <c r="F23" s="4">
        <f>'[1]Лицевые счета домов свод'!F191</f>
        <v>-7539.6</v>
      </c>
      <c r="G23" s="4">
        <f>'[1]Лицевые счета домов свод'!G191</f>
        <v>95410.40000000001</v>
      </c>
      <c r="H23" s="4">
        <f>'[1]Лицевые счета домов свод'!H191</f>
        <v>97012.82</v>
      </c>
      <c r="I23" s="4">
        <f>'[1]Лицевые счета домов свод'!I191</f>
        <v>95410.40000000001</v>
      </c>
      <c r="J23" s="4">
        <f>'[1]Лицевые счета домов свод'!J191</f>
        <v>-5937.180000000008</v>
      </c>
      <c r="K23" s="4">
        <f>'[1]Лицевые счета домов свод'!K191</f>
        <v>5941.979999999996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свод'!E192</f>
        <v>0</v>
      </c>
      <c r="F24" s="4">
        <f>'[1]Лицевые счета домов свод'!F192</f>
        <v>0</v>
      </c>
      <c r="G24" s="4">
        <f>'[1]Лицевые счета домов свод'!G192</f>
        <v>16176.190000000004</v>
      </c>
      <c r="H24" s="4">
        <f>'[1]Лицевые счета домов свод'!H192</f>
        <v>15267.06</v>
      </c>
      <c r="I24" s="4">
        <f>'[1]Лицевые счета домов свод'!I192</f>
        <v>16176.190000000004</v>
      </c>
      <c r="J24" s="4">
        <f>'[1]Лицевые счета домов свод'!J192</f>
        <v>-909.1300000000047</v>
      </c>
      <c r="K24" s="4">
        <f>'[1]Лицевые счета домов свод'!K192</f>
        <v>909.1300000000047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свод'!E193</f>
        <v>0</v>
      </c>
      <c r="F25" s="4">
        <f>'[1]Лицевые счета домов свод'!F193</f>
        <v>0</v>
      </c>
      <c r="G25" s="4">
        <f>'[1]Лицевые счета домов свод'!G193</f>
        <v>44314.57</v>
      </c>
      <c r="H25" s="4">
        <f>'[1]Лицевые счета домов свод'!H193</f>
        <v>43482.97</v>
      </c>
      <c r="I25" s="4">
        <f>'[1]Лицевые счета домов свод'!I193</f>
        <v>44314.57</v>
      </c>
      <c r="J25" s="4">
        <f>'[1]Лицевые счета домов свод'!J193</f>
        <v>-831.5999999999985</v>
      </c>
      <c r="K25" s="4">
        <f>'[1]Лицевые счета домов свод'!K193</f>
        <v>831.5999999999985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свод'!E194</f>
        <v>-1292.26</v>
      </c>
      <c r="F26" s="4">
        <f>'[1]Лицевые счета домов свод'!F194</f>
        <v>1292.26</v>
      </c>
      <c r="G26" s="4">
        <f>'[1]Лицевые счета домов свод'!G194</f>
        <v>8651.209999999997</v>
      </c>
      <c r="H26" s="4">
        <f>'[1]Лицевые счета домов свод'!H194</f>
        <v>8746.850000000002</v>
      </c>
      <c r="I26" s="4">
        <f>'[1]Лицевые счета домов свод'!I194</f>
        <v>8651.209999999997</v>
      </c>
      <c r="J26" s="4">
        <f>'[1]Лицевые счета домов свод'!J194</f>
        <v>1387.900000000005</v>
      </c>
      <c r="K26" s="4">
        <f>'[1]Лицевые счета домов свод'!K194</f>
        <v>-1387.900000000005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свод'!E195</f>
        <v>9699.4</v>
      </c>
      <c r="F27" s="4">
        <f>'[1]Лицевые счета домов свод'!F195</f>
        <v>-9699.4</v>
      </c>
      <c r="G27" s="4">
        <f>'[1]Лицевые счета домов свод'!G195</f>
        <v>95665.45000000001</v>
      </c>
      <c r="H27" s="4">
        <f>'[1]Лицевые счета домов свод'!H195</f>
        <v>98669.75999999998</v>
      </c>
      <c r="I27" s="4">
        <f>'[1]Лицевые счета домов свод'!I195</f>
        <v>95665.45000000001</v>
      </c>
      <c r="J27" s="4">
        <f>'[1]Лицевые счета домов свод'!J195</f>
        <v>-6695.090000000026</v>
      </c>
      <c r="K27" s="4">
        <f>'[1]Лицевые счета домов свод'!K195</f>
        <v>6695.090000000026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свод'!E196</f>
        <v>13242.14</v>
      </c>
      <c r="F28" s="4">
        <f>'[1]Лицевые счета домов свод'!F196</f>
        <v>-13242.14</v>
      </c>
      <c r="G28" s="4">
        <f>'[1]Лицевые счета домов свод'!G196</f>
        <v>127215.08</v>
      </c>
      <c r="H28" s="4">
        <f>'[1]Лицевые счета домов свод'!H196</f>
        <v>131453.9</v>
      </c>
      <c r="I28" s="4">
        <f>'[1]Лицевые счета домов свод'!I196</f>
        <v>127215.08</v>
      </c>
      <c r="J28" s="4">
        <f>'[1]Лицевые счета домов свод'!J196</f>
        <v>-9003.320000000007</v>
      </c>
      <c r="K28" s="4">
        <f>'[1]Лицевые счета домов свод'!K196</f>
        <v>9003.320000000007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свод'!E197</f>
        <v>4515.28</v>
      </c>
      <c r="F29" s="4">
        <f>'[1]Лицевые счета домов свод'!F197</f>
        <v>-4515.28</v>
      </c>
      <c r="G29" s="4">
        <f>'[1]Лицевые счета домов свод'!G197</f>
        <v>49868.02000000001</v>
      </c>
      <c r="H29" s="4">
        <f>'[1]Лицевые счета домов свод'!H197</f>
        <v>51173.98000000001</v>
      </c>
      <c r="I29" s="4">
        <f>'[1]Лицевые счета домов свод'!I197</f>
        <v>49868.02000000001</v>
      </c>
      <c r="J29" s="4">
        <f>'[1]Лицевые счета домов свод'!J197</f>
        <v>-3209.3199999999997</v>
      </c>
      <c r="K29" s="4">
        <f>'[1]Лицевые счета домов свод'!K197</f>
        <v>3209.3199999999997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свод'!E198</f>
        <v>11387.51</v>
      </c>
      <c r="F30" s="4">
        <f>'[1]Лицевые счета домов свод'!F198</f>
        <v>-11387.51</v>
      </c>
      <c r="G30" s="4">
        <f>'[1]Лицевые счета домов свод'!G198</f>
        <v>110931.26000000001</v>
      </c>
      <c r="H30" s="4">
        <f>'[1]Лицевые счета домов свод'!H198</f>
        <v>114523.4</v>
      </c>
      <c r="I30" s="4">
        <f>'[1]Лицевые счета домов свод'!I198</f>
        <v>110931.26000000001</v>
      </c>
      <c r="J30" s="4">
        <f>'[1]Лицевые счета домов свод'!J198</f>
        <v>-7795.37000000001</v>
      </c>
      <c r="K30" s="4">
        <f>'[1]Лицевые счета домов свод'!K198</f>
        <v>7795.37000000001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свод'!E199</f>
        <v>-0.22</v>
      </c>
      <c r="F31" s="4">
        <f>'[1]Лицевые счета домов свод'!F199</f>
        <v>7077.43</v>
      </c>
      <c r="G31" s="4">
        <f>'[1]Лицевые счета домов свод'!G199</f>
        <v>0</v>
      </c>
      <c r="H31" s="4">
        <f>'[1]Лицевые счета домов свод'!H199</f>
        <v>0</v>
      </c>
      <c r="I31" s="4">
        <f>'[1]Лицевые счета домов свод'!I199</f>
        <v>0</v>
      </c>
      <c r="J31" s="4">
        <f>'[1]Лицевые счета домов свод'!J199</f>
        <v>7077.43</v>
      </c>
      <c r="K31" s="4">
        <f>'[1]Лицевые счета домов свод'!K199</f>
        <v>-0.22</v>
      </c>
      <c r="L31" s="3"/>
    </row>
    <row r="32" spans="1:12" s="2" customFormat="1" ht="12.75">
      <c r="A32" s="3">
        <v>6</v>
      </c>
      <c r="B32" s="5" t="s">
        <v>14</v>
      </c>
      <c r="C32" s="5" t="s">
        <v>15</v>
      </c>
      <c r="D32" s="3"/>
      <c r="E32" s="4">
        <f>SUM(E23:E31)+E12+E22</f>
        <v>108310.31</v>
      </c>
      <c r="F32" s="4">
        <f>SUM(F23:F31)+F12+F22</f>
        <v>-98686.18</v>
      </c>
      <c r="G32" s="4">
        <f>SUM(G23:G31)+G12+G22</f>
        <v>1135083.97</v>
      </c>
      <c r="H32" s="4">
        <f>SUM(H23:H31)+H12+H22</f>
        <v>1169077.56</v>
      </c>
      <c r="I32" s="4">
        <f>SUM(I23:I31)+I12+I22</f>
        <v>1035305.24204</v>
      </c>
      <c r="J32" s="8">
        <f>SUM(J23:J31)+J12+J22</f>
        <v>35086.137959999964</v>
      </c>
      <c r="K32" s="4">
        <f>SUM(K23:K31)+K12+K22</f>
        <v>74316.71999999997</v>
      </c>
      <c r="L32" s="5" t="s">
        <v>16</v>
      </c>
    </row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0" zoomScaleNormal="80" workbookViewId="0" topLeftCell="A1">
      <selection activeCell="F22" sqref="F22"/>
    </sheetView>
  </sheetViews>
  <sheetFormatPr defaultColWidth="12.57421875" defaultRowHeight="12.75"/>
  <cols>
    <col min="1" max="1" width="9.421875" style="0" customWidth="1"/>
    <col min="2" max="2" width="44.140625" style="0" customWidth="1"/>
    <col min="3" max="3" width="26.00390625" style="0" customWidth="1"/>
    <col min="4" max="4" width="44.421875" style="0" customWidth="1"/>
    <col min="5" max="5" width="24.140625" style="0" customWidth="1"/>
    <col min="6" max="16384" width="11.57421875" style="0" customWidth="1"/>
  </cols>
  <sheetData>
    <row r="1" spans="1:5" s="2" customFormat="1" ht="12.75">
      <c r="A1" s="9" t="s">
        <v>43</v>
      </c>
      <c r="B1" s="9"/>
      <c r="C1" s="9"/>
      <c r="D1" s="9"/>
      <c r="E1" s="9"/>
    </row>
    <row r="2" spans="1:5" s="2" customFormat="1" ht="12.75">
      <c r="A2" s="10" t="s">
        <v>1</v>
      </c>
      <c r="B2" s="9" t="s">
        <v>44</v>
      </c>
      <c r="C2" s="9" t="s">
        <v>2</v>
      </c>
      <c r="D2" s="9" t="s">
        <v>45</v>
      </c>
      <c r="E2" s="9" t="s">
        <v>46</v>
      </c>
    </row>
    <row r="3" spans="1:5" s="2" customFormat="1" ht="12.75">
      <c r="A3" s="5">
        <v>1</v>
      </c>
      <c r="B3" s="5" t="s">
        <v>47</v>
      </c>
      <c r="C3" s="9" t="s">
        <v>48</v>
      </c>
      <c r="D3" s="5" t="s">
        <v>49</v>
      </c>
      <c r="E3" s="5">
        <v>7934.27</v>
      </c>
    </row>
    <row r="4" spans="1:5" s="2" customFormat="1" ht="12.75">
      <c r="A4" s="5">
        <v>2</v>
      </c>
      <c r="B4" s="9" t="s">
        <v>50</v>
      </c>
      <c r="C4" s="9" t="s">
        <v>48</v>
      </c>
      <c r="D4" s="9"/>
      <c r="E4" s="9">
        <v>5012.68</v>
      </c>
    </row>
    <row r="5" spans="1:5" s="2" customFormat="1" ht="12.75" hidden="1">
      <c r="A5" s="5">
        <v>3</v>
      </c>
      <c r="B5" s="9"/>
      <c r="C5" s="9"/>
      <c r="D5" s="9"/>
      <c r="E5" s="9"/>
    </row>
    <row r="6" spans="1:5" s="2" customFormat="1" ht="12.75" hidden="1">
      <c r="A6" s="5">
        <v>4</v>
      </c>
      <c r="B6" s="5"/>
      <c r="C6" s="5"/>
      <c r="D6" s="5"/>
      <c r="E6" s="5"/>
    </row>
    <row r="7" spans="1:5" s="2" customFormat="1" ht="12.75" hidden="1">
      <c r="A7" s="5"/>
      <c r="B7" s="5" t="s">
        <v>51</v>
      </c>
      <c r="C7" s="5"/>
      <c r="D7" s="5"/>
      <c r="E7" s="5">
        <f>E4+E5+E3+E6</f>
        <v>12946.95</v>
      </c>
    </row>
    <row r="8" spans="1:5" s="2" customFormat="1" ht="12.75" hidden="1">
      <c r="A8" s="3"/>
      <c r="B8" s="3"/>
      <c r="C8" s="3"/>
      <c r="D8" s="3"/>
      <c r="E8" s="3"/>
    </row>
    <row r="9" spans="1:5" s="12" customFormat="1" ht="12.75">
      <c r="A9" s="11" t="s">
        <v>52</v>
      </c>
      <c r="B9" s="11"/>
      <c r="C9" s="11"/>
      <c r="D9" s="11"/>
      <c r="E9" s="11"/>
    </row>
    <row r="10" spans="1:5" s="2" customFormat="1" ht="12.75">
      <c r="A10" s="10" t="s">
        <v>1</v>
      </c>
      <c r="B10" s="9" t="s">
        <v>44</v>
      </c>
      <c r="C10" s="9" t="s">
        <v>2</v>
      </c>
      <c r="D10" s="9" t="s">
        <v>45</v>
      </c>
      <c r="E10" s="9" t="s">
        <v>46</v>
      </c>
    </row>
    <row r="11" spans="1:5" s="2" customFormat="1" ht="12.75">
      <c r="A11" s="5">
        <v>1</v>
      </c>
      <c r="B11" s="10" t="s">
        <v>53</v>
      </c>
      <c r="C11" s="10" t="s">
        <v>54</v>
      </c>
      <c r="D11" s="10" t="s">
        <v>55</v>
      </c>
      <c r="E11" s="10">
        <v>26956.09</v>
      </c>
    </row>
    <row r="12" spans="1:5" s="2" customFormat="1" ht="12.75" hidden="1">
      <c r="A12" s="5">
        <v>2</v>
      </c>
      <c r="B12" s="9"/>
      <c r="C12" s="9"/>
      <c r="D12" s="9"/>
      <c r="E12" s="9"/>
    </row>
    <row r="13" spans="1:5" s="2" customFormat="1" ht="12.75" hidden="1">
      <c r="A13" s="5">
        <v>3</v>
      </c>
      <c r="B13" s="9"/>
      <c r="C13" s="9"/>
      <c r="D13" s="9"/>
      <c r="E13" s="9"/>
    </row>
    <row r="14" spans="1:5" s="2" customFormat="1" ht="12.75" hidden="1">
      <c r="A14" s="5">
        <v>4</v>
      </c>
      <c r="B14" s="9"/>
      <c r="C14" s="9"/>
      <c r="D14" s="9"/>
      <c r="E14" s="9"/>
    </row>
    <row r="15" spans="1:5" s="2" customFormat="1" ht="12.75" hidden="1">
      <c r="A15" s="5">
        <v>5</v>
      </c>
      <c r="B15" s="5"/>
      <c r="C15" s="5"/>
      <c r="D15" s="5"/>
      <c r="E15" s="5"/>
    </row>
    <row r="16" spans="1:5" s="2" customFormat="1" ht="12.75" hidden="1">
      <c r="A16" s="5"/>
      <c r="B16" s="5" t="s">
        <v>51</v>
      </c>
      <c r="C16" s="5"/>
      <c r="D16" s="5"/>
      <c r="E16" s="5">
        <f>E12+E13+E14+E11+E15</f>
        <v>26956.09</v>
      </c>
    </row>
    <row r="17" spans="1:5" s="2" customFormat="1" ht="12.75" hidden="1">
      <c r="A17" s="3"/>
      <c r="B17" s="3"/>
      <c r="C17" s="3"/>
      <c r="D17" s="3"/>
      <c r="E17" s="3"/>
    </row>
    <row r="18" spans="1:5" s="2" customFormat="1" ht="12.75">
      <c r="A18" s="9" t="s">
        <v>56</v>
      </c>
      <c r="B18" s="9"/>
      <c r="C18" s="9"/>
      <c r="D18" s="9"/>
      <c r="E18" s="9"/>
    </row>
    <row r="19" spans="1:5" s="2" customFormat="1" ht="12.75">
      <c r="A19" s="10" t="s">
        <v>1</v>
      </c>
      <c r="B19" s="9" t="s">
        <v>44</v>
      </c>
      <c r="C19" s="9" t="s">
        <v>2</v>
      </c>
      <c r="D19" s="9" t="s">
        <v>45</v>
      </c>
      <c r="E19" s="9" t="s">
        <v>46</v>
      </c>
    </row>
    <row r="20" spans="1:5" s="2" customFormat="1" ht="12.75">
      <c r="A20" s="5">
        <v>1</v>
      </c>
      <c r="B20" s="6" t="s">
        <v>57</v>
      </c>
      <c r="C20" s="5" t="s">
        <v>54</v>
      </c>
      <c r="D20" s="5"/>
      <c r="E20" s="5">
        <v>4898.01</v>
      </c>
    </row>
    <row r="21" spans="1:5" s="2" customFormat="1" ht="12.75">
      <c r="A21" s="5">
        <v>2</v>
      </c>
      <c r="B21" s="9" t="s">
        <v>58</v>
      </c>
      <c r="C21" s="9" t="s">
        <v>54</v>
      </c>
      <c r="D21" s="9" t="s">
        <v>59</v>
      </c>
      <c r="E21" s="9">
        <v>84358.51</v>
      </c>
    </row>
    <row r="22" spans="1:5" s="2" customFormat="1" ht="12.75">
      <c r="A22" s="5">
        <v>3</v>
      </c>
      <c r="B22" s="5" t="s">
        <v>60</v>
      </c>
      <c r="C22" s="5" t="s">
        <v>54</v>
      </c>
      <c r="D22" s="5" t="s">
        <v>61</v>
      </c>
      <c r="E22" s="5">
        <v>2547.97</v>
      </c>
    </row>
    <row r="23" spans="1:5" s="2" customFormat="1" ht="12.75" hidden="1">
      <c r="A23" s="5"/>
      <c r="B23" s="5" t="s">
        <v>51</v>
      </c>
      <c r="C23" s="5"/>
      <c r="D23" s="5"/>
      <c r="E23" s="5">
        <f>E20+E21+E22</f>
        <v>91804.48999999999</v>
      </c>
    </row>
    <row r="24" spans="1:5" s="2" customFormat="1" ht="12.75" hidden="1">
      <c r="A24" s="5"/>
      <c r="B24" s="5"/>
      <c r="C24" s="5"/>
      <c r="D24" s="5"/>
      <c r="E24" s="5"/>
    </row>
    <row r="25" spans="1:5" s="2" customFormat="1" ht="12.75">
      <c r="A25" s="9" t="s">
        <v>62</v>
      </c>
      <c r="B25" s="9"/>
      <c r="C25" s="9"/>
      <c r="D25" s="9"/>
      <c r="E25" s="9"/>
    </row>
    <row r="26" spans="1:5" s="2" customFormat="1" ht="12.75">
      <c r="A26" s="10" t="s">
        <v>1</v>
      </c>
      <c r="B26" s="9" t="s">
        <v>44</v>
      </c>
      <c r="C26" s="9" t="s">
        <v>2</v>
      </c>
      <c r="D26" s="9" t="s">
        <v>45</v>
      </c>
      <c r="E26" s="9" t="s">
        <v>46</v>
      </c>
    </row>
    <row r="27" spans="1:5" s="2" customFormat="1" ht="12.75">
      <c r="A27" s="5">
        <v>1</v>
      </c>
      <c r="B27" s="6" t="s">
        <v>63</v>
      </c>
      <c r="C27" s="5" t="s">
        <v>48</v>
      </c>
      <c r="D27" s="5"/>
      <c r="E27" s="5">
        <v>2370.88</v>
      </c>
    </row>
    <row r="28" spans="1:5" s="2" customFormat="1" ht="12.75" hidden="1">
      <c r="A28" s="5">
        <v>2</v>
      </c>
      <c r="B28" s="10"/>
      <c r="C28" s="9"/>
      <c r="D28" s="10"/>
      <c r="E28" s="10"/>
    </row>
    <row r="29" spans="1:5" s="2" customFormat="1" ht="12.75" hidden="1">
      <c r="A29" s="5">
        <v>3</v>
      </c>
      <c r="B29" s="5"/>
      <c r="C29" s="5"/>
      <c r="D29" s="5"/>
      <c r="E29" s="5"/>
    </row>
    <row r="30" spans="1:5" s="2" customFormat="1" ht="12.75" hidden="1">
      <c r="A30" s="5"/>
      <c r="B30" s="5" t="s">
        <v>51</v>
      </c>
      <c r="C30" s="5"/>
      <c r="D30" s="5"/>
      <c r="E30" s="5">
        <f>E28+E27+E29</f>
        <v>2370.88</v>
      </c>
    </row>
    <row r="31" spans="1:5" s="2" customFormat="1" ht="12.75" hidden="1">
      <c r="A31" s="5"/>
      <c r="B31" s="5"/>
      <c r="C31" s="5"/>
      <c r="D31" s="5"/>
      <c r="E31" s="5"/>
    </row>
    <row r="32" spans="1:5" s="2" customFormat="1" ht="12.75">
      <c r="A32" s="9" t="s">
        <v>64</v>
      </c>
      <c r="B32" s="9"/>
      <c r="C32" s="9"/>
      <c r="D32" s="9"/>
      <c r="E32" s="9"/>
    </row>
    <row r="33" spans="1:5" s="2" customFormat="1" ht="12.75">
      <c r="A33" s="10" t="s">
        <v>1</v>
      </c>
      <c r="B33" s="9" t="s">
        <v>44</v>
      </c>
      <c r="C33" s="9" t="s">
        <v>2</v>
      </c>
      <c r="D33" s="9" t="s">
        <v>45</v>
      </c>
      <c r="E33" s="9" t="s">
        <v>46</v>
      </c>
    </row>
    <row r="34" spans="1:5" s="2" customFormat="1" ht="12.75">
      <c r="A34" s="5">
        <v>1</v>
      </c>
      <c r="B34" s="13" t="s">
        <v>58</v>
      </c>
      <c r="C34" s="5" t="s">
        <v>54</v>
      </c>
      <c r="D34" s="5" t="s">
        <v>65</v>
      </c>
      <c r="E34" s="5">
        <v>49149.24</v>
      </c>
    </row>
    <row r="35" spans="1:5" s="2" customFormat="1" ht="12.75" hidden="1">
      <c r="A35" s="5">
        <v>2</v>
      </c>
      <c r="B35" s="10"/>
      <c r="C35" s="5"/>
      <c r="D35" s="10"/>
      <c r="E35" s="10"/>
    </row>
    <row r="36" spans="1:5" s="2" customFormat="1" ht="12.75" hidden="1">
      <c r="A36" s="5"/>
      <c r="B36" s="5" t="s">
        <v>51</v>
      </c>
      <c r="C36" s="5"/>
      <c r="D36" s="5"/>
      <c r="E36" s="5">
        <f>E34+E35</f>
        <v>49149.24</v>
      </c>
    </row>
    <row r="37" spans="1:5" s="2" customFormat="1" ht="12.75" hidden="1">
      <c r="A37" s="14"/>
      <c r="B37" s="14"/>
      <c r="C37" s="14"/>
      <c r="D37" s="14"/>
      <c r="E37" s="14"/>
    </row>
    <row r="38" s="2" customFormat="1" ht="12.75" hidden="1"/>
    <row r="39" spans="1:5" s="2" customFormat="1" ht="12.75">
      <c r="A39" s="9" t="s">
        <v>66</v>
      </c>
      <c r="B39" s="9"/>
      <c r="C39" s="9"/>
      <c r="D39" s="9"/>
      <c r="E39" s="9"/>
    </row>
    <row r="40" spans="1:5" s="2" customFormat="1" ht="12.75">
      <c r="A40" s="10" t="s">
        <v>1</v>
      </c>
      <c r="B40" s="9" t="s">
        <v>44</v>
      </c>
      <c r="C40" s="9" t="s">
        <v>2</v>
      </c>
      <c r="D40" s="9" t="s">
        <v>45</v>
      </c>
      <c r="E40" s="9" t="s">
        <v>46</v>
      </c>
    </row>
    <row r="41" spans="1:5" s="2" customFormat="1" ht="21" customHeight="1">
      <c r="A41" s="5">
        <v>1</v>
      </c>
      <c r="B41" s="13" t="s">
        <v>67</v>
      </c>
      <c r="C41" s="5" t="s">
        <v>54</v>
      </c>
      <c r="D41" s="5" t="s">
        <v>68</v>
      </c>
      <c r="E41" s="5">
        <v>4862.97</v>
      </c>
    </row>
    <row r="42" spans="1:5" s="2" customFormat="1" ht="19.5" customHeight="1" hidden="1">
      <c r="A42" s="5">
        <v>2</v>
      </c>
      <c r="B42" s="13"/>
      <c r="C42" s="5"/>
      <c r="D42" s="5"/>
      <c r="E42" s="5"/>
    </row>
    <row r="43" spans="1:5" s="2" customFormat="1" ht="18" customHeight="1" hidden="1">
      <c r="A43" s="5">
        <v>3</v>
      </c>
      <c r="B43" s="13"/>
      <c r="C43" s="5"/>
      <c r="D43" s="5"/>
      <c r="E43" s="5"/>
    </row>
    <row r="44" spans="1:5" s="2" customFormat="1" ht="17.25" customHeight="1" hidden="1">
      <c r="A44" s="5">
        <v>4</v>
      </c>
      <c r="B44" s="13"/>
      <c r="C44" s="5"/>
      <c r="D44" s="5"/>
      <c r="E44" s="5"/>
    </row>
    <row r="45" spans="1:5" s="2" customFormat="1" ht="12.75" hidden="1">
      <c r="A45" s="5">
        <v>5</v>
      </c>
      <c r="B45" s="10"/>
      <c r="C45" s="9"/>
      <c r="D45" s="10"/>
      <c r="E45" s="10"/>
    </row>
    <row r="46" spans="1:5" s="2" customFormat="1" ht="12.75" hidden="1">
      <c r="A46" s="5"/>
      <c r="B46" s="5" t="s">
        <v>51</v>
      </c>
      <c r="C46" s="5"/>
      <c r="D46" s="5"/>
      <c r="E46" s="5">
        <f>E41+E42+E43+E44+E45</f>
        <v>4862.97</v>
      </c>
    </row>
    <row r="47" spans="1:5" s="2" customFormat="1" ht="12.75" hidden="1">
      <c r="A47" s="5"/>
      <c r="B47" s="5"/>
      <c r="C47" s="5"/>
      <c r="D47" s="5"/>
      <c r="E47" s="5"/>
    </row>
    <row r="48" spans="1:5" s="2" customFormat="1" ht="12.75" hidden="1">
      <c r="A48" s="9"/>
      <c r="B48" s="9"/>
      <c r="C48" s="9"/>
      <c r="D48" s="9"/>
      <c r="E48" s="9"/>
    </row>
    <row r="49" spans="1:5" s="2" customFormat="1" ht="12.75" hidden="1">
      <c r="A49" s="10" t="s">
        <v>1</v>
      </c>
      <c r="B49" s="9" t="s">
        <v>44</v>
      </c>
      <c r="C49" s="9" t="s">
        <v>2</v>
      </c>
      <c r="D49" s="9" t="s">
        <v>45</v>
      </c>
      <c r="E49" s="9" t="s">
        <v>46</v>
      </c>
    </row>
    <row r="50" spans="1:5" s="2" customFormat="1" ht="28.5" customHeight="1" hidden="1">
      <c r="A50" s="5">
        <v>1</v>
      </c>
      <c r="B50" s="13"/>
      <c r="C50" s="9"/>
      <c r="D50" s="5"/>
      <c r="E50" s="5"/>
    </row>
    <row r="51" spans="1:5" s="2" customFormat="1" ht="12.75" hidden="1">
      <c r="A51" s="5">
        <v>2</v>
      </c>
      <c r="B51" s="10"/>
      <c r="C51" s="9"/>
      <c r="D51" s="10"/>
      <c r="E51" s="10"/>
    </row>
    <row r="52" spans="1:5" s="2" customFormat="1" ht="12.75" hidden="1">
      <c r="A52" s="5">
        <v>3</v>
      </c>
      <c r="B52" s="10"/>
      <c r="C52" s="9"/>
      <c r="D52" s="10"/>
      <c r="E52" s="10"/>
    </row>
    <row r="53" spans="1:5" s="2" customFormat="1" ht="12.75" hidden="1">
      <c r="A53" s="5"/>
      <c r="B53" s="5" t="s">
        <v>51</v>
      </c>
      <c r="C53" s="5"/>
      <c r="D53" s="5"/>
      <c r="E53" s="5">
        <f>E50+E51+E52</f>
        <v>0</v>
      </c>
    </row>
    <row r="54" spans="1:5" s="2" customFormat="1" ht="12.75" hidden="1">
      <c r="A54" s="5"/>
      <c r="B54" s="5"/>
      <c r="C54" s="5"/>
      <c r="D54" s="5"/>
      <c r="E54" s="5"/>
    </row>
    <row r="55" spans="1:5" s="2" customFormat="1" ht="12.75" hidden="1">
      <c r="A55" s="9"/>
      <c r="B55" s="9"/>
      <c r="C55" s="9"/>
      <c r="D55" s="9"/>
      <c r="E55" s="9"/>
    </row>
    <row r="56" spans="1:5" s="2" customFormat="1" ht="12.75" hidden="1">
      <c r="A56" s="10" t="s">
        <v>1</v>
      </c>
      <c r="B56" s="9" t="s">
        <v>44</v>
      </c>
      <c r="C56" s="9" t="s">
        <v>2</v>
      </c>
      <c r="D56" s="9" t="s">
        <v>45</v>
      </c>
      <c r="E56" s="9" t="s">
        <v>46</v>
      </c>
    </row>
    <row r="57" spans="1:5" s="2" customFormat="1" ht="12.75" hidden="1">
      <c r="A57" s="5">
        <v>1</v>
      </c>
      <c r="B57" s="5"/>
      <c r="C57" s="9"/>
      <c r="D57" s="5"/>
      <c r="E57" s="5"/>
    </row>
    <row r="58" spans="1:5" s="2" customFormat="1" ht="12.75" hidden="1">
      <c r="A58" s="5"/>
      <c r="B58" s="5" t="s">
        <v>51</v>
      </c>
      <c r="C58" s="5"/>
      <c r="D58" s="5"/>
      <c r="E58" s="5">
        <f>E57</f>
        <v>0</v>
      </c>
    </row>
    <row r="59" spans="1:5" s="2" customFormat="1" ht="12.75" hidden="1">
      <c r="A59" s="5"/>
      <c r="B59" s="5"/>
      <c r="C59" s="5"/>
      <c r="D59" s="5"/>
      <c r="E59" s="5"/>
    </row>
    <row r="60" spans="1:5" s="2" customFormat="1" ht="12.75" hidden="1">
      <c r="A60" s="14"/>
      <c r="B60" s="14" t="s">
        <v>69</v>
      </c>
      <c r="C60" s="14"/>
      <c r="D60" s="14"/>
      <c r="E60" s="14">
        <f>E7+E16+E23+E30+E36+E46+E53+E58</f>
        <v>188090.62</v>
      </c>
    </row>
    <row r="61" spans="1:5" s="2" customFormat="1" ht="12.75">
      <c r="A61" s="14"/>
      <c r="B61" s="14"/>
      <c r="C61" s="14"/>
      <c r="D61" s="14"/>
      <c r="E61" s="14"/>
    </row>
  </sheetData>
  <sheetProtection selectLockedCells="1" selectUnlockedCells="1"/>
  <mergeCells count="8">
    <mergeCell ref="A1:E1"/>
    <mergeCell ref="A9:E9"/>
    <mergeCell ref="A18:E18"/>
    <mergeCell ref="A25:E25"/>
    <mergeCell ref="A32:E32"/>
    <mergeCell ref="A39:E39"/>
    <mergeCell ref="A48:E48"/>
    <mergeCell ref="A55:E55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="80" zoomScaleNormal="80" workbookViewId="0" topLeftCell="A89">
      <selection activeCell="B13" sqref="B13"/>
    </sheetView>
  </sheetViews>
  <sheetFormatPr defaultColWidth="12.57421875" defaultRowHeight="12.75"/>
  <cols>
    <col min="1" max="1" width="9.421875" style="15" customWidth="1"/>
    <col min="2" max="2" width="53.00390625" style="15" customWidth="1"/>
    <col min="3" max="3" width="26.00390625" style="15" customWidth="1"/>
    <col min="4" max="4" width="38.57421875" style="15" customWidth="1"/>
    <col min="5" max="5" width="24.140625" style="15" customWidth="1"/>
    <col min="6" max="16384" width="11.57421875" style="15" customWidth="1"/>
  </cols>
  <sheetData>
    <row r="1" spans="1:5" s="16" customFormat="1" ht="12.75" customHeight="1">
      <c r="A1" s="10" t="s">
        <v>70</v>
      </c>
      <c r="B1" s="10"/>
      <c r="C1" s="10"/>
      <c r="D1" s="10"/>
      <c r="E1" s="10"/>
    </row>
    <row r="2" spans="1:5" s="16" customFormat="1" ht="12.75">
      <c r="A2" s="10" t="s">
        <v>1</v>
      </c>
      <c r="B2" s="10" t="s">
        <v>44</v>
      </c>
      <c r="C2" s="10" t="s">
        <v>2</v>
      </c>
      <c r="D2" s="10" t="s">
        <v>45</v>
      </c>
      <c r="E2" s="10" t="s">
        <v>46</v>
      </c>
    </row>
    <row r="3" spans="1:5" s="16" customFormat="1" ht="12.75">
      <c r="A3" s="6">
        <v>1</v>
      </c>
      <c r="B3" s="6" t="s">
        <v>71</v>
      </c>
      <c r="C3" s="6" t="s">
        <v>48</v>
      </c>
      <c r="D3" s="6"/>
      <c r="E3" s="6">
        <v>1691.32</v>
      </c>
    </row>
    <row r="4" spans="1:5" s="16" customFormat="1" ht="12.75">
      <c r="A4" s="6">
        <v>2</v>
      </c>
      <c r="B4" s="10" t="s">
        <v>72</v>
      </c>
      <c r="C4" s="10" t="s">
        <v>48</v>
      </c>
      <c r="D4" s="10"/>
      <c r="E4" s="10">
        <v>211.415</v>
      </c>
    </row>
    <row r="5" spans="1:5" s="16" customFormat="1" ht="12.75" hidden="1">
      <c r="A5" s="6">
        <v>3</v>
      </c>
      <c r="B5" s="10" t="s">
        <v>73</v>
      </c>
      <c r="C5" s="10" t="s">
        <v>48</v>
      </c>
      <c r="D5" s="10"/>
      <c r="E5" s="10">
        <v>4473.94</v>
      </c>
    </row>
    <row r="6" spans="1:5" s="16" customFormat="1" ht="12.75">
      <c r="A6" s="6">
        <v>3</v>
      </c>
      <c r="B6" s="6" t="s">
        <v>74</v>
      </c>
      <c r="C6" s="10" t="s">
        <v>48</v>
      </c>
      <c r="D6" s="6" t="s">
        <v>75</v>
      </c>
      <c r="E6" s="6">
        <v>1014.76</v>
      </c>
    </row>
    <row r="7" spans="1:5" s="16" customFormat="1" ht="12.75" hidden="1">
      <c r="A7" s="6">
        <v>6</v>
      </c>
      <c r="B7" s="6"/>
      <c r="C7" s="6"/>
      <c r="D7" s="6"/>
      <c r="E7" s="6"/>
    </row>
    <row r="8" spans="1:5" s="16" customFormat="1" ht="12.75" hidden="1">
      <c r="A8" s="6"/>
      <c r="B8" s="6" t="s">
        <v>51</v>
      </c>
      <c r="C8" s="6"/>
      <c r="D8" s="6"/>
      <c r="E8" s="6">
        <f>E3+E4+E5+E6+E7</f>
        <v>7391.4349999999995</v>
      </c>
    </row>
    <row r="9" spans="1:5" s="16" customFormat="1" ht="12.75" hidden="1">
      <c r="A9" s="7"/>
      <c r="B9" s="7"/>
      <c r="C9" s="7"/>
      <c r="D9" s="7"/>
      <c r="E9" s="7"/>
    </row>
    <row r="10" spans="1:5" s="16" customFormat="1" ht="23.25" customHeight="1">
      <c r="A10" s="10" t="s">
        <v>76</v>
      </c>
      <c r="B10" s="10"/>
      <c r="C10" s="10"/>
      <c r="D10" s="10"/>
      <c r="E10" s="10"/>
    </row>
    <row r="11" spans="1:5" s="16" customFormat="1" ht="12.75">
      <c r="A11" s="10" t="s">
        <v>1</v>
      </c>
      <c r="B11" s="10" t="s">
        <v>44</v>
      </c>
      <c r="C11" s="10" t="s">
        <v>2</v>
      </c>
      <c r="D11" s="10" t="s">
        <v>45</v>
      </c>
      <c r="E11" s="10" t="s">
        <v>46</v>
      </c>
    </row>
    <row r="12" spans="1:5" s="16" customFormat="1" ht="12.75">
      <c r="A12" s="6">
        <v>1</v>
      </c>
      <c r="B12" s="6" t="s">
        <v>71</v>
      </c>
      <c r="C12" s="6" t="s">
        <v>48</v>
      </c>
      <c r="D12" s="6"/>
      <c r="E12" s="6">
        <v>1691.32</v>
      </c>
    </row>
    <row r="13" spans="1:5" s="16" customFormat="1" ht="30.75" customHeight="1">
      <c r="A13" s="6">
        <v>2</v>
      </c>
      <c r="B13" s="10" t="s">
        <v>72</v>
      </c>
      <c r="C13" s="10" t="s">
        <v>48</v>
      </c>
      <c r="D13" s="10"/>
      <c r="E13" s="10">
        <v>211.415</v>
      </c>
    </row>
    <row r="14" spans="1:5" s="16" customFormat="1" ht="12.75">
      <c r="A14" s="6">
        <v>3</v>
      </c>
      <c r="B14" s="10" t="s">
        <v>77</v>
      </c>
      <c r="C14" s="10" t="s">
        <v>48</v>
      </c>
      <c r="D14" s="10" t="s">
        <v>78</v>
      </c>
      <c r="E14" s="10">
        <v>7310</v>
      </c>
    </row>
    <row r="15" spans="1:5" s="16" customFormat="1" ht="12.75">
      <c r="A15" s="6">
        <v>4</v>
      </c>
      <c r="B15" s="10" t="s">
        <v>79</v>
      </c>
      <c r="C15" s="10" t="s">
        <v>48</v>
      </c>
      <c r="D15" s="10" t="s">
        <v>80</v>
      </c>
      <c r="E15" s="10">
        <v>3176.68</v>
      </c>
    </row>
    <row r="16" spans="1:5" s="16" customFormat="1" ht="12.75" hidden="1">
      <c r="A16" s="6">
        <v>5</v>
      </c>
      <c r="B16" s="10"/>
      <c r="C16" s="10"/>
      <c r="D16" s="10"/>
      <c r="E16" s="10"/>
    </row>
    <row r="17" spans="1:5" s="16" customFormat="1" ht="12.75" hidden="1">
      <c r="A17" s="6"/>
      <c r="B17" s="6" t="s">
        <v>51</v>
      </c>
      <c r="C17" s="6"/>
      <c r="D17" s="6"/>
      <c r="E17" s="6">
        <f>E12+E13+E14+E15+E16</f>
        <v>12389.415</v>
      </c>
    </row>
    <row r="18" spans="1:5" s="16" customFormat="1" ht="12.75" hidden="1">
      <c r="A18" s="7"/>
      <c r="B18" s="7"/>
      <c r="C18" s="7"/>
      <c r="D18" s="7"/>
      <c r="E18" s="7"/>
    </row>
    <row r="19" spans="1:5" s="18" customFormat="1" ht="30.75" customHeight="1">
      <c r="A19" s="17" t="s">
        <v>81</v>
      </c>
      <c r="B19" s="17"/>
      <c r="C19" s="17"/>
      <c r="D19" s="17"/>
      <c r="E19" s="17"/>
    </row>
    <row r="20" spans="1:5" s="16" customFormat="1" ht="12.75">
      <c r="A20" s="10" t="s">
        <v>1</v>
      </c>
      <c r="B20" s="10" t="s">
        <v>44</v>
      </c>
      <c r="C20" s="10" t="s">
        <v>2</v>
      </c>
      <c r="D20" s="10" t="s">
        <v>45</v>
      </c>
      <c r="E20" s="10" t="s">
        <v>46</v>
      </c>
    </row>
    <row r="21" spans="1:5" s="16" customFormat="1" ht="12.75">
      <c r="A21" s="6">
        <v>1</v>
      </c>
      <c r="B21" s="6" t="s">
        <v>82</v>
      </c>
      <c r="C21" s="6" t="s">
        <v>48</v>
      </c>
      <c r="D21" s="6" t="s">
        <v>83</v>
      </c>
      <c r="E21" s="6">
        <v>3095</v>
      </c>
    </row>
    <row r="22" spans="1:5" s="16" customFormat="1" ht="12.75">
      <c r="A22" s="6">
        <v>2</v>
      </c>
      <c r="B22" s="10" t="s">
        <v>82</v>
      </c>
      <c r="C22" s="10" t="s">
        <v>48</v>
      </c>
      <c r="D22" s="10" t="s">
        <v>84</v>
      </c>
      <c r="E22" s="10">
        <v>6500</v>
      </c>
    </row>
    <row r="23" spans="1:5" s="16" customFormat="1" ht="12.75">
      <c r="A23" s="6">
        <v>3</v>
      </c>
      <c r="B23" s="6" t="s">
        <v>71</v>
      </c>
      <c r="C23" s="6" t="s">
        <v>48</v>
      </c>
      <c r="D23" s="6"/>
      <c r="E23" s="6">
        <v>1691.32</v>
      </c>
    </row>
    <row r="24" spans="1:5" s="16" customFormat="1" ht="12.75">
      <c r="A24" s="6">
        <v>4</v>
      </c>
      <c r="B24" s="10" t="s">
        <v>72</v>
      </c>
      <c r="C24" s="10" t="s">
        <v>48</v>
      </c>
      <c r="D24" s="10"/>
      <c r="E24" s="10">
        <v>211.415</v>
      </c>
    </row>
    <row r="25" spans="1:5" s="16" customFormat="1" ht="51" customHeight="1">
      <c r="A25" s="6">
        <v>5</v>
      </c>
      <c r="B25" s="10" t="s">
        <v>85</v>
      </c>
      <c r="C25" s="10" t="s">
        <v>54</v>
      </c>
      <c r="D25" s="19" t="s">
        <v>86</v>
      </c>
      <c r="E25" s="10">
        <v>-4682.89</v>
      </c>
    </row>
    <row r="26" spans="1:5" s="16" customFormat="1" ht="12.75">
      <c r="A26" s="6">
        <v>6</v>
      </c>
      <c r="B26" s="10" t="s">
        <v>87</v>
      </c>
      <c r="C26" s="10" t="s">
        <v>54</v>
      </c>
      <c r="D26" s="10" t="s">
        <v>88</v>
      </c>
      <c r="E26" s="10">
        <v>1973.75</v>
      </c>
    </row>
    <row r="27" spans="1:5" s="16" customFormat="1" ht="12.75" hidden="1">
      <c r="A27" s="6"/>
      <c r="B27" s="6" t="s">
        <v>51</v>
      </c>
      <c r="C27" s="6"/>
      <c r="D27" s="6"/>
      <c r="E27" s="6">
        <f>E21+E22+E23+E24+E25+E26</f>
        <v>8788.595000000001</v>
      </c>
    </row>
    <row r="28" spans="1:5" s="16" customFormat="1" ht="12.75" hidden="1">
      <c r="A28" s="7"/>
      <c r="B28" s="7"/>
      <c r="C28" s="7"/>
      <c r="D28" s="7"/>
      <c r="E28" s="7"/>
    </row>
    <row r="29" spans="1:5" s="18" customFormat="1" ht="24.75" customHeight="1">
      <c r="A29" s="17" t="s">
        <v>89</v>
      </c>
      <c r="B29" s="17"/>
      <c r="C29" s="17"/>
      <c r="D29" s="17"/>
      <c r="E29" s="17"/>
    </row>
    <row r="30" spans="1:5" s="16" customFormat="1" ht="12.75">
      <c r="A30" s="10" t="s">
        <v>1</v>
      </c>
      <c r="B30" s="10" t="s">
        <v>44</v>
      </c>
      <c r="C30" s="10" t="s">
        <v>2</v>
      </c>
      <c r="D30" s="10" t="s">
        <v>45</v>
      </c>
      <c r="E30" s="10" t="s">
        <v>46</v>
      </c>
    </row>
    <row r="31" spans="1:5" s="16" customFormat="1" ht="12.75">
      <c r="A31" s="6">
        <v>1</v>
      </c>
      <c r="B31" s="6" t="s">
        <v>71</v>
      </c>
      <c r="C31" s="6" t="s">
        <v>48</v>
      </c>
      <c r="D31" s="6"/>
      <c r="E31" s="6">
        <v>1691.32</v>
      </c>
    </row>
    <row r="32" spans="1:5" s="16" customFormat="1" ht="12.75">
      <c r="A32" s="6">
        <v>2</v>
      </c>
      <c r="B32" s="10" t="s">
        <v>72</v>
      </c>
      <c r="C32" s="10" t="s">
        <v>48</v>
      </c>
      <c r="D32" s="10"/>
      <c r="E32" s="10">
        <v>211.415</v>
      </c>
    </row>
    <row r="33" spans="1:5" s="16" customFormat="1" ht="12.75">
      <c r="A33" s="6">
        <v>3</v>
      </c>
      <c r="B33" s="10" t="s">
        <v>90</v>
      </c>
      <c r="C33" s="10" t="s">
        <v>54</v>
      </c>
      <c r="D33" s="10" t="s">
        <v>91</v>
      </c>
      <c r="E33" s="10">
        <v>1443.3</v>
      </c>
    </row>
    <row r="34" spans="1:5" s="16" customFormat="1" ht="12.75" hidden="1">
      <c r="A34" s="6">
        <v>4</v>
      </c>
      <c r="B34" s="10"/>
      <c r="C34" s="10"/>
      <c r="D34" s="10"/>
      <c r="E34" s="10"/>
    </row>
    <row r="35" spans="1:5" s="16" customFormat="1" ht="12.75" hidden="1">
      <c r="A35" s="6">
        <v>5</v>
      </c>
      <c r="B35" s="10"/>
      <c r="C35" s="10"/>
      <c r="D35" s="10"/>
      <c r="E35" s="10"/>
    </row>
    <row r="36" spans="1:5" s="16" customFormat="1" ht="12.75" hidden="1">
      <c r="A36" s="6"/>
      <c r="B36" s="6" t="s">
        <v>51</v>
      </c>
      <c r="C36" s="6"/>
      <c r="D36" s="6"/>
      <c r="E36" s="6">
        <f>E31+E32+E33+E34+E35</f>
        <v>3346.035</v>
      </c>
    </row>
    <row r="37" spans="1:5" s="16" customFormat="1" ht="12.75" hidden="1">
      <c r="A37" s="7"/>
      <c r="B37" s="7"/>
      <c r="C37" s="7"/>
      <c r="D37" s="7"/>
      <c r="E37" s="7"/>
    </row>
    <row r="38" spans="1:5" s="18" customFormat="1" ht="21.75" customHeight="1">
      <c r="A38" s="17" t="s">
        <v>52</v>
      </c>
      <c r="B38" s="17"/>
      <c r="C38" s="17"/>
      <c r="D38" s="17"/>
      <c r="E38" s="17"/>
    </row>
    <row r="39" spans="1:5" s="16" customFormat="1" ht="12.75">
      <c r="A39" s="10" t="s">
        <v>1</v>
      </c>
      <c r="B39" s="10" t="s">
        <v>44</v>
      </c>
      <c r="C39" s="10" t="s">
        <v>2</v>
      </c>
      <c r="D39" s="10" t="s">
        <v>45</v>
      </c>
      <c r="E39" s="10" t="s">
        <v>46</v>
      </c>
    </row>
    <row r="40" spans="1:5" s="16" customFormat="1" ht="12.75">
      <c r="A40" s="6">
        <v>1</v>
      </c>
      <c r="B40" s="10" t="s">
        <v>72</v>
      </c>
      <c r="C40" s="10" t="s">
        <v>48</v>
      </c>
      <c r="D40" s="10"/>
      <c r="E40" s="10">
        <v>211.415</v>
      </c>
    </row>
    <row r="41" spans="1:5" s="16" customFormat="1" ht="12.75">
      <c r="A41" s="6">
        <v>2</v>
      </c>
      <c r="B41" s="10" t="s">
        <v>92</v>
      </c>
      <c r="C41" s="10" t="s">
        <v>54</v>
      </c>
      <c r="D41" s="10"/>
      <c r="E41" s="10">
        <v>5367.84</v>
      </c>
    </row>
    <row r="42" spans="1:5" s="16" customFormat="1" ht="12.75">
      <c r="A42" s="6">
        <v>3</v>
      </c>
      <c r="B42" s="6" t="s">
        <v>71</v>
      </c>
      <c r="C42" s="6" t="s">
        <v>48</v>
      </c>
      <c r="D42" s="6"/>
      <c r="E42" s="6">
        <v>1691.32</v>
      </c>
    </row>
    <row r="43" spans="1:5" s="16" customFormat="1" ht="12.75">
      <c r="A43" s="6">
        <v>4</v>
      </c>
      <c r="B43" s="10" t="s">
        <v>93</v>
      </c>
      <c r="C43" s="10" t="s">
        <v>54</v>
      </c>
      <c r="D43" s="10"/>
      <c r="E43" s="10">
        <v>715.57</v>
      </c>
    </row>
    <row r="44" spans="1:5" s="16" customFormat="1" ht="12.75" hidden="1">
      <c r="A44" s="6"/>
      <c r="B44" s="6" t="s">
        <v>51</v>
      </c>
      <c r="C44" s="6"/>
      <c r="D44" s="6"/>
      <c r="E44" s="6">
        <f>E40+E41+E42+E43</f>
        <v>7986.1449999999995</v>
      </c>
    </row>
    <row r="45" spans="1:5" s="16" customFormat="1" ht="12.75" hidden="1">
      <c r="A45" s="7"/>
      <c r="B45" s="7"/>
      <c r="C45" s="7"/>
      <c r="D45" s="7"/>
      <c r="E45" s="7"/>
    </row>
    <row r="46" spans="1:5" s="16" customFormat="1" ht="19.5" customHeight="1">
      <c r="A46" s="10" t="s">
        <v>94</v>
      </c>
      <c r="B46" s="10"/>
      <c r="C46" s="10"/>
      <c r="D46" s="10"/>
      <c r="E46" s="10"/>
    </row>
    <row r="47" spans="1:5" s="16" customFormat="1" ht="12.75">
      <c r="A47" s="10" t="s">
        <v>1</v>
      </c>
      <c r="B47" s="10"/>
      <c r="C47" s="10"/>
      <c r="D47" s="10"/>
      <c r="E47" s="10"/>
    </row>
    <row r="48" spans="1:5" s="16" customFormat="1" ht="12.75">
      <c r="A48" s="6">
        <v>1</v>
      </c>
      <c r="B48" s="10" t="s">
        <v>72</v>
      </c>
      <c r="C48" s="10" t="s">
        <v>48</v>
      </c>
      <c r="D48" s="10"/>
      <c r="E48" s="10">
        <v>211.415</v>
      </c>
    </row>
    <row r="49" spans="1:5" s="16" customFormat="1" ht="12.75">
      <c r="A49" s="6">
        <v>2</v>
      </c>
      <c r="B49" s="10" t="s">
        <v>92</v>
      </c>
      <c r="C49" s="10" t="s">
        <v>54</v>
      </c>
      <c r="D49" s="10"/>
      <c r="E49" s="10">
        <v>5367.84</v>
      </c>
    </row>
    <row r="50" spans="1:5" s="16" customFormat="1" ht="33" customHeight="1">
      <c r="A50" s="6">
        <v>3</v>
      </c>
      <c r="B50" s="6" t="s">
        <v>95</v>
      </c>
      <c r="C50" s="9" t="s">
        <v>96</v>
      </c>
      <c r="D50" s="10"/>
      <c r="E50" s="10">
        <v>6933.94</v>
      </c>
    </row>
    <row r="51" spans="1:5" s="16" customFormat="1" ht="12.75">
      <c r="A51" s="6">
        <v>4</v>
      </c>
      <c r="B51" s="6" t="s">
        <v>71</v>
      </c>
      <c r="C51" s="6" t="s">
        <v>48</v>
      </c>
      <c r="D51" s="6"/>
      <c r="E51" s="6">
        <v>1691.32</v>
      </c>
    </row>
    <row r="52" spans="1:5" s="16" customFormat="1" ht="31.5" customHeight="1">
      <c r="A52" s="6">
        <v>5</v>
      </c>
      <c r="B52" s="10" t="s">
        <v>97</v>
      </c>
      <c r="C52" s="6" t="s">
        <v>48</v>
      </c>
      <c r="D52" s="10"/>
      <c r="E52" s="10">
        <v>32847.53</v>
      </c>
    </row>
    <row r="53" spans="1:5" s="16" customFormat="1" ht="12.75" hidden="1">
      <c r="A53" s="6">
        <v>6</v>
      </c>
      <c r="B53" s="10"/>
      <c r="C53" s="10"/>
      <c r="D53" s="10"/>
      <c r="E53" s="10"/>
    </row>
    <row r="54" spans="1:5" s="16" customFormat="1" ht="12.75" hidden="1">
      <c r="A54" s="6"/>
      <c r="B54" s="6" t="s">
        <v>51</v>
      </c>
      <c r="C54" s="6"/>
      <c r="D54" s="6"/>
      <c r="E54" s="6">
        <f>E48+E49+E50+E51+E52+E53</f>
        <v>47052.045</v>
      </c>
    </row>
    <row r="55" spans="1:5" s="16" customFormat="1" ht="12.75" hidden="1">
      <c r="A55" s="7"/>
      <c r="B55" s="7"/>
      <c r="C55" s="7"/>
      <c r="D55" s="7"/>
      <c r="E55" s="7"/>
    </row>
    <row r="56" spans="1:5" s="16" customFormat="1" ht="19.5" customHeight="1">
      <c r="A56" s="10" t="s">
        <v>56</v>
      </c>
      <c r="B56" s="10"/>
      <c r="C56" s="10"/>
      <c r="D56" s="10"/>
      <c r="E56" s="10"/>
    </row>
    <row r="57" spans="1:5" s="16" customFormat="1" ht="12.75">
      <c r="A57" s="10" t="s">
        <v>1</v>
      </c>
      <c r="B57" s="10" t="s">
        <v>44</v>
      </c>
      <c r="C57" s="10" t="s">
        <v>2</v>
      </c>
      <c r="D57" s="10" t="s">
        <v>45</v>
      </c>
      <c r="E57" s="10" t="s">
        <v>46</v>
      </c>
    </row>
    <row r="58" spans="1:5" s="16" customFormat="1" ht="12.75">
      <c r="A58" s="6">
        <v>1</v>
      </c>
      <c r="B58" s="6" t="s">
        <v>71</v>
      </c>
      <c r="C58" s="6" t="s">
        <v>48</v>
      </c>
      <c r="D58" s="6"/>
      <c r="E58" s="6">
        <v>1691.32</v>
      </c>
    </row>
    <row r="59" spans="1:5" s="16" customFormat="1" ht="33" customHeight="1">
      <c r="A59" s="6">
        <v>2</v>
      </c>
      <c r="B59" s="10" t="s">
        <v>72</v>
      </c>
      <c r="C59" s="10" t="s">
        <v>48</v>
      </c>
      <c r="D59" s="10"/>
      <c r="E59" s="10">
        <v>211.415</v>
      </c>
    </row>
    <row r="60" spans="1:5" s="16" customFormat="1" ht="12.75">
      <c r="A60" s="6">
        <v>3</v>
      </c>
      <c r="B60" s="10" t="s">
        <v>92</v>
      </c>
      <c r="C60" s="10" t="s">
        <v>54</v>
      </c>
      <c r="D60" s="10"/>
      <c r="E60" s="10">
        <v>5367.84</v>
      </c>
    </row>
    <row r="61" spans="1:5" s="16" customFormat="1" ht="12.75" hidden="1">
      <c r="A61" s="6">
        <v>4</v>
      </c>
      <c r="B61" s="10"/>
      <c r="C61" s="10"/>
      <c r="D61" s="10"/>
      <c r="E61" s="10"/>
    </row>
    <row r="62" spans="1:5" s="16" customFormat="1" ht="12.75" hidden="1">
      <c r="A62" s="6"/>
      <c r="B62" s="6" t="s">
        <v>51</v>
      </c>
      <c r="C62" s="6"/>
      <c r="D62" s="6"/>
      <c r="E62" s="6">
        <f>E59+E60+E58+E61</f>
        <v>7270.575</v>
      </c>
    </row>
    <row r="63" spans="1:5" s="16" customFormat="1" ht="12.75" hidden="1">
      <c r="A63" s="6"/>
      <c r="B63" s="6"/>
      <c r="C63" s="6"/>
      <c r="D63" s="6"/>
      <c r="E63" s="6"/>
    </row>
    <row r="64" spans="1:5" s="16" customFormat="1" ht="20.25" customHeight="1">
      <c r="A64" s="10" t="s">
        <v>98</v>
      </c>
      <c r="B64" s="10"/>
      <c r="C64" s="10"/>
      <c r="D64" s="10"/>
      <c r="E64" s="10"/>
    </row>
    <row r="65" spans="1:5" s="16" customFormat="1" ht="12.75">
      <c r="A65" s="10" t="s">
        <v>1</v>
      </c>
      <c r="B65" s="10" t="s">
        <v>44</v>
      </c>
      <c r="C65" s="10" t="s">
        <v>2</v>
      </c>
      <c r="D65" s="10" t="s">
        <v>45</v>
      </c>
      <c r="E65" s="10" t="s">
        <v>46</v>
      </c>
    </row>
    <row r="66" spans="1:5" s="16" customFormat="1" ht="12.75">
      <c r="A66" s="6">
        <v>1</v>
      </c>
      <c r="B66" s="6" t="s">
        <v>99</v>
      </c>
      <c r="C66" s="10" t="s">
        <v>54</v>
      </c>
      <c r="D66" s="6" t="s">
        <v>100</v>
      </c>
      <c r="E66" s="6">
        <v>492.8</v>
      </c>
    </row>
    <row r="67" spans="1:5" s="16" customFormat="1" ht="16.5" customHeight="1">
      <c r="A67" s="6">
        <v>2</v>
      </c>
      <c r="B67" s="6" t="s">
        <v>71</v>
      </c>
      <c r="C67" s="10" t="s">
        <v>54</v>
      </c>
      <c r="D67" s="10"/>
      <c r="E67" s="10">
        <v>1691.32</v>
      </c>
    </row>
    <row r="68" spans="1:5" s="16" customFormat="1" ht="12.75">
      <c r="A68" s="6">
        <v>3</v>
      </c>
      <c r="B68" s="10" t="s">
        <v>72</v>
      </c>
      <c r="C68" s="10" t="s">
        <v>48</v>
      </c>
      <c r="D68" s="10"/>
      <c r="E68" s="10">
        <v>211.415</v>
      </c>
    </row>
    <row r="69" spans="1:5" s="16" customFormat="1" ht="12.75" hidden="1">
      <c r="A69" s="6">
        <v>4</v>
      </c>
      <c r="B69" s="6"/>
      <c r="C69" s="10"/>
      <c r="D69" s="10"/>
      <c r="E69" s="10"/>
    </row>
    <row r="70" spans="1:5" s="16" customFormat="1" ht="12.75" hidden="1">
      <c r="A70" s="6"/>
      <c r="B70" s="6" t="s">
        <v>51</v>
      </c>
      <c r="C70" s="6"/>
      <c r="D70" s="6"/>
      <c r="E70" s="6">
        <f>E66+E67+E68+E69</f>
        <v>2395.535</v>
      </c>
    </row>
    <row r="71" spans="1:5" s="16" customFormat="1" ht="12.75" hidden="1">
      <c r="A71" s="6"/>
      <c r="B71" s="6"/>
      <c r="C71" s="6"/>
      <c r="D71" s="6"/>
      <c r="E71" s="6"/>
    </row>
    <row r="72" spans="1:5" s="16" customFormat="1" ht="12.75" customHeight="1">
      <c r="A72" s="10" t="s">
        <v>62</v>
      </c>
      <c r="B72" s="10"/>
      <c r="C72" s="10"/>
      <c r="D72" s="10"/>
      <c r="E72" s="10"/>
    </row>
    <row r="73" spans="1:5" s="16" customFormat="1" ht="12.75">
      <c r="A73" s="10" t="s">
        <v>1</v>
      </c>
      <c r="B73" s="10" t="s">
        <v>44</v>
      </c>
      <c r="C73" s="10" t="s">
        <v>2</v>
      </c>
      <c r="D73" s="10" t="s">
        <v>45</v>
      </c>
      <c r="E73" s="10" t="s">
        <v>46</v>
      </c>
    </row>
    <row r="74" spans="1:5" s="16" customFormat="1" ht="12.75">
      <c r="A74" s="6">
        <v>1</v>
      </c>
      <c r="B74" s="6" t="s">
        <v>71</v>
      </c>
      <c r="C74" s="10" t="s">
        <v>54</v>
      </c>
      <c r="D74" s="10"/>
      <c r="E74" s="10">
        <v>1691.32</v>
      </c>
    </row>
    <row r="75" spans="1:5" s="16" customFormat="1" ht="30.75" customHeight="1">
      <c r="A75" s="6">
        <v>2</v>
      </c>
      <c r="B75" s="10" t="s">
        <v>72</v>
      </c>
      <c r="C75" s="10" t="s">
        <v>48</v>
      </c>
      <c r="D75" s="10"/>
      <c r="E75" s="10">
        <v>211.415</v>
      </c>
    </row>
    <row r="76" spans="1:5" s="16" customFormat="1" ht="33" customHeight="1">
      <c r="A76" s="6">
        <v>3</v>
      </c>
      <c r="B76" s="20" t="s">
        <v>101</v>
      </c>
      <c r="C76" s="10" t="s">
        <v>96</v>
      </c>
      <c r="D76" s="10"/>
      <c r="E76" s="10">
        <v>18941.43</v>
      </c>
    </row>
    <row r="77" spans="1:5" s="16" customFormat="1" ht="12.75" hidden="1">
      <c r="A77" s="6">
        <v>4</v>
      </c>
      <c r="B77" s="20"/>
      <c r="C77" s="10"/>
      <c r="D77" s="6"/>
      <c r="E77" s="6"/>
    </row>
    <row r="78" spans="1:5" s="16" customFormat="1" ht="12.75" hidden="1">
      <c r="A78" s="6">
        <v>5</v>
      </c>
      <c r="B78" s="20"/>
      <c r="C78" s="10"/>
      <c r="D78" s="6"/>
      <c r="E78" s="6"/>
    </row>
    <row r="79" spans="1:5" s="16" customFormat="1" ht="12.75" hidden="1">
      <c r="A79" s="6"/>
      <c r="B79" s="6" t="s">
        <v>51</v>
      </c>
      <c r="C79" s="6"/>
      <c r="D79" s="6"/>
      <c r="E79" s="6">
        <f>E75+E76+E74+E77+E78</f>
        <v>20844.165</v>
      </c>
    </row>
    <row r="80" spans="1:5" s="16" customFormat="1" ht="12.75" hidden="1">
      <c r="A80" s="6"/>
      <c r="B80" s="6"/>
      <c r="C80" s="6"/>
      <c r="D80" s="6"/>
      <c r="E80" s="6"/>
    </row>
    <row r="81" spans="1:5" s="16" customFormat="1" ht="25.5" customHeight="1">
      <c r="A81" s="10" t="s">
        <v>102</v>
      </c>
      <c r="B81" s="10"/>
      <c r="C81" s="10"/>
      <c r="D81" s="10"/>
      <c r="E81" s="10"/>
    </row>
    <row r="82" spans="1:5" s="16" customFormat="1" ht="12.75">
      <c r="A82" s="10" t="s">
        <v>1</v>
      </c>
      <c r="B82" s="10" t="s">
        <v>44</v>
      </c>
      <c r="C82" s="10" t="s">
        <v>2</v>
      </c>
      <c r="D82" s="10" t="s">
        <v>45</v>
      </c>
      <c r="E82" s="10" t="s">
        <v>46</v>
      </c>
    </row>
    <row r="83" spans="1:5" s="16" customFormat="1" ht="12.75">
      <c r="A83" s="6">
        <v>1</v>
      </c>
      <c r="B83" s="6" t="s">
        <v>103</v>
      </c>
      <c r="C83" s="10" t="s">
        <v>96</v>
      </c>
      <c r="D83" s="6" t="s">
        <v>65</v>
      </c>
      <c r="E83" s="6">
        <v>582.53</v>
      </c>
    </row>
    <row r="84" spans="1:5" s="16" customFormat="1" ht="30.75" customHeight="1">
      <c r="A84" s="6">
        <v>2</v>
      </c>
      <c r="B84" s="6" t="s">
        <v>71</v>
      </c>
      <c r="C84" s="10" t="s">
        <v>54</v>
      </c>
      <c r="D84" s="10"/>
      <c r="E84" s="10">
        <v>1691.32</v>
      </c>
    </row>
    <row r="85" spans="1:5" s="16" customFormat="1" ht="12.75">
      <c r="A85" s="6">
        <v>3</v>
      </c>
      <c r="B85" s="10" t="s">
        <v>72</v>
      </c>
      <c r="C85" s="10" t="s">
        <v>48</v>
      </c>
      <c r="D85" s="10"/>
      <c r="E85" s="10">
        <v>211.415</v>
      </c>
    </row>
    <row r="86" spans="1:5" s="16" customFormat="1" ht="12.75">
      <c r="A86" s="6">
        <v>4</v>
      </c>
      <c r="B86" s="10" t="s">
        <v>104</v>
      </c>
      <c r="C86" s="10" t="s">
        <v>48</v>
      </c>
      <c r="D86" s="6" t="s">
        <v>105</v>
      </c>
      <c r="E86" s="6">
        <v>533.54</v>
      </c>
    </row>
    <row r="87" spans="1:5" s="16" customFormat="1" ht="12.75" hidden="1">
      <c r="A87" s="6"/>
      <c r="B87" s="6" t="s">
        <v>51</v>
      </c>
      <c r="C87" s="6"/>
      <c r="D87" s="6"/>
      <c r="E87" s="6">
        <f>E84+E85+E83+E86</f>
        <v>3018.805</v>
      </c>
    </row>
    <row r="88" spans="1:5" s="16" customFormat="1" ht="12.75" hidden="1">
      <c r="A88" s="7"/>
      <c r="B88" s="7"/>
      <c r="C88" s="7"/>
      <c r="D88" s="7"/>
      <c r="E88" s="7"/>
    </row>
    <row r="89" spans="1:5" s="16" customFormat="1" ht="24" customHeight="1">
      <c r="A89" s="10" t="s">
        <v>64</v>
      </c>
      <c r="B89" s="10"/>
      <c r="C89" s="10"/>
      <c r="D89" s="10"/>
      <c r="E89" s="10"/>
    </row>
    <row r="90" spans="1:5" s="16" customFormat="1" ht="12.75">
      <c r="A90" s="10" t="s">
        <v>1</v>
      </c>
      <c r="B90" s="10" t="s">
        <v>44</v>
      </c>
      <c r="C90" s="10" t="s">
        <v>2</v>
      </c>
      <c r="D90" s="10" t="s">
        <v>45</v>
      </c>
      <c r="E90" s="10" t="s">
        <v>46</v>
      </c>
    </row>
    <row r="91" spans="1:5" s="16" customFormat="1" ht="12.75">
      <c r="A91" s="6">
        <v>1</v>
      </c>
      <c r="B91" s="6" t="s">
        <v>71</v>
      </c>
      <c r="C91" s="10" t="s">
        <v>54</v>
      </c>
      <c r="D91" s="10"/>
      <c r="E91" s="10">
        <v>1691.32</v>
      </c>
    </row>
    <row r="92" spans="1:5" s="16" customFormat="1" ht="12.75">
      <c r="A92" s="6">
        <v>2</v>
      </c>
      <c r="B92" s="10" t="s">
        <v>72</v>
      </c>
      <c r="C92" s="10" t="s">
        <v>48</v>
      </c>
      <c r="D92" s="10"/>
      <c r="E92" s="10">
        <v>211.415</v>
      </c>
    </row>
    <row r="93" spans="1:5" s="16" customFormat="1" ht="12.75">
      <c r="A93" s="6">
        <v>3</v>
      </c>
      <c r="B93" s="6" t="s">
        <v>82</v>
      </c>
      <c r="C93" s="10" t="s">
        <v>48</v>
      </c>
      <c r="D93" s="6" t="s">
        <v>106</v>
      </c>
      <c r="E93" s="6">
        <v>600</v>
      </c>
    </row>
    <row r="94" spans="1:5" s="16" customFormat="1" ht="12.75">
      <c r="A94" s="6">
        <v>4</v>
      </c>
      <c r="B94" s="19" t="s">
        <v>92</v>
      </c>
      <c r="C94" s="19" t="s">
        <v>54</v>
      </c>
      <c r="D94" s="19" t="s">
        <v>107</v>
      </c>
      <c r="E94" s="19">
        <v>-5367.84</v>
      </c>
    </row>
    <row r="95" spans="1:5" s="16" customFormat="1" ht="12.75">
      <c r="A95" s="6">
        <v>5</v>
      </c>
      <c r="B95" s="19" t="s">
        <v>92</v>
      </c>
      <c r="C95" s="19" t="s">
        <v>54</v>
      </c>
      <c r="D95" s="19" t="s">
        <v>108</v>
      </c>
      <c r="E95" s="19">
        <v>-5367.84</v>
      </c>
    </row>
    <row r="96" spans="1:5" s="16" customFormat="1" ht="12.75" hidden="1">
      <c r="A96" s="6"/>
      <c r="B96" s="6" t="s">
        <v>51</v>
      </c>
      <c r="C96" s="6"/>
      <c r="D96" s="6"/>
      <c r="E96" s="6">
        <f>SUM(E91:E95)</f>
        <v>-8232.945</v>
      </c>
    </row>
    <row r="97" spans="1:5" s="16" customFormat="1" ht="12.75" hidden="1">
      <c r="A97" s="7"/>
      <c r="B97" s="7"/>
      <c r="C97" s="7"/>
      <c r="D97" s="7"/>
      <c r="E97" s="7"/>
    </row>
    <row r="98" spans="1:5" s="16" customFormat="1" ht="12.75" customHeight="1">
      <c r="A98" s="10" t="s">
        <v>66</v>
      </c>
      <c r="B98" s="10"/>
      <c r="C98" s="10"/>
      <c r="D98" s="10"/>
      <c r="E98" s="10"/>
    </row>
    <row r="99" spans="1:5" s="16" customFormat="1" ht="12.75">
      <c r="A99" s="10" t="s">
        <v>1</v>
      </c>
      <c r="B99" s="10" t="s">
        <v>44</v>
      </c>
      <c r="C99" s="10" t="s">
        <v>2</v>
      </c>
      <c r="D99" s="10" t="s">
        <v>45</v>
      </c>
      <c r="E99" s="10" t="s">
        <v>46</v>
      </c>
    </row>
    <row r="100" spans="1:5" s="16" customFormat="1" ht="12.75">
      <c r="A100" s="6">
        <v>1</v>
      </c>
      <c r="B100" s="6" t="s">
        <v>71</v>
      </c>
      <c r="C100" s="10" t="s">
        <v>54</v>
      </c>
      <c r="D100" s="10"/>
      <c r="E100" s="10">
        <v>1691.32</v>
      </c>
    </row>
    <row r="101" spans="1:5" s="16" customFormat="1" ht="31.5" customHeight="1">
      <c r="A101" s="6">
        <v>2</v>
      </c>
      <c r="B101" s="10" t="s">
        <v>72</v>
      </c>
      <c r="C101" s="10" t="s">
        <v>48</v>
      </c>
      <c r="D101" s="10"/>
      <c r="E101" s="10">
        <v>211.415</v>
      </c>
    </row>
    <row r="102" spans="1:5" s="16" customFormat="1" ht="12.75">
      <c r="A102" s="6">
        <v>3</v>
      </c>
      <c r="B102" s="10" t="s">
        <v>109</v>
      </c>
      <c r="C102" s="10" t="s">
        <v>48</v>
      </c>
      <c r="D102" s="6"/>
      <c r="E102" s="6">
        <v>3644.62</v>
      </c>
    </row>
    <row r="103" spans="1:5" s="16" customFormat="1" ht="12.75">
      <c r="A103" s="6">
        <v>4</v>
      </c>
      <c r="B103" s="10" t="s">
        <v>110</v>
      </c>
      <c r="C103" s="10" t="s">
        <v>48</v>
      </c>
      <c r="D103" s="6"/>
      <c r="E103" s="6">
        <v>1500</v>
      </c>
    </row>
    <row r="104" spans="1:5" ht="12.75" hidden="1">
      <c r="A104" s="21">
        <v>5</v>
      </c>
      <c r="B104" s="22"/>
      <c r="C104" s="22"/>
      <c r="D104" s="23"/>
      <c r="E104" s="23"/>
    </row>
    <row r="105" spans="1:5" ht="12.75" hidden="1">
      <c r="A105" s="21">
        <v>6</v>
      </c>
      <c r="B105" s="24"/>
      <c r="C105" s="22"/>
      <c r="D105" s="21"/>
      <c r="E105" s="21"/>
    </row>
    <row r="106" spans="1:5" ht="12.75" hidden="1">
      <c r="A106" s="25"/>
      <c r="B106" s="25" t="s">
        <v>51</v>
      </c>
      <c r="C106" s="25"/>
      <c r="D106" s="25"/>
      <c r="E106" s="25">
        <f>E100+E101+E102+E103+E104+E105</f>
        <v>7047.355</v>
      </c>
    </row>
    <row r="107" spans="1:5" ht="12.75" hidden="1">
      <c r="A107" s="26"/>
      <c r="B107" s="26"/>
      <c r="C107" s="26"/>
      <c r="D107" s="26"/>
      <c r="E107" s="26"/>
    </row>
    <row r="108" spans="1:5" ht="12.75" hidden="1">
      <c r="A108" s="27"/>
      <c r="B108" s="27" t="s">
        <v>69</v>
      </c>
      <c r="C108" s="27"/>
      <c r="D108" s="27"/>
      <c r="E108" s="27">
        <f>E8+E17+E27+E36+E44+E54+E62+E70+E79+E87+E96+E106</f>
        <v>119297.15999999999</v>
      </c>
    </row>
    <row r="109" spans="1:5" ht="12.75">
      <c r="A109" s="28"/>
      <c r="B109" s="28"/>
      <c r="C109" s="28"/>
      <c r="D109" s="28"/>
      <c r="E109" s="28"/>
    </row>
    <row r="110" spans="1:5" ht="12.75">
      <c r="A110" s="28"/>
      <c r="B110" s="28"/>
      <c r="C110" s="28"/>
      <c r="D110" s="28"/>
      <c r="E110" s="28"/>
    </row>
    <row r="111" spans="1:5" ht="12.75">
      <c r="A111" s="28"/>
      <c r="B111" s="28"/>
      <c r="C111" s="28"/>
      <c r="D111" s="28"/>
      <c r="E111" s="28"/>
    </row>
  </sheetData>
  <sheetProtection selectLockedCells="1" selectUnlockedCells="1"/>
  <mergeCells count="12">
    <mergeCell ref="A1:E1"/>
    <mergeCell ref="A10:E10"/>
    <mergeCell ref="A19:E19"/>
    <mergeCell ref="A29:E29"/>
    <mergeCell ref="A38:E38"/>
    <mergeCell ref="A46:E46"/>
    <mergeCell ref="A56:E56"/>
    <mergeCell ref="A64:E64"/>
    <mergeCell ref="A72:E72"/>
    <mergeCell ref="A81:E81"/>
    <mergeCell ref="A89:E89"/>
    <mergeCell ref="A98:E98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2018-01-23T13:51:09Z</cp:lastPrinted>
  <dcterms:modified xsi:type="dcterms:W3CDTF">2018-04-02T06:40:14Z</dcterms:modified>
  <cp:category/>
  <cp:version/>
  <cp:contentType/>
  <cp:contentStatus/>
  <cp:revision>308</cp:revision>
</cp:coreProperties>
</file>